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TIK\Pictures\bahan web\"/>
    </mc:Choice>
  </mc:AlternateContent>
  <xr:revisionPtr revIDLastSave="0" documentId="13_ncr:1_{154AF1E1-171D-4135-97A6-4D9DC85AD51E}" xr6:coauthVersionLast="47" xr6:coauthVersionMax="47" xr10:uidLastSave="{00000000-0000-0000-0000-000000000000}"/>
  <bookViews>
    <workbookView xWindow="6450" yWindow="3420" windowWidth="19350" windowHeight="11385" activeTab="1" xr2:uid="{6E3BEA33-EA2F-466F-A446-5857BE826861}"/>
  </bookViews>
  <sheets>
    <sheet name="Utama" sheetId="3" r:id="rId1"/>
    <sheet name="Jawaban" sheetId="1"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 i="1" l="1"/>
  <c r="L37" i="1"/>
  <c r="R36" i="1"/>
  <c r="L36" i="1"/>
  <c r="R35" i="1"/>
  <c r="R34" i="1" s="1"/>
  <c r="S34" i="1" s="1"/>
  <c r="L35" i="1"/>
  <c r="R33" i="1"/>
  <c r="L33" i="1"/>
  <c r="L31" i="1" s="1"/>
  <c r="M31" i="1" s="1"/>
  <c r="R32" i="1"/>
  <c r="L32" i="1"/>
  <c r="R30" i="1"/>
  <c r="R29" i="1" s="1"/>
  <c r="L30" i="1"/>
  <c r="L29" i="1" s="1"/>
  <c r="R15" i="1"/>
  <c r="L15" i="1"/>
  <c r="R14" i="1"/>
  <c r="L14" i="1"/>
  <c r="L13" i="1" s="1"/>
  <c r="M13" i="1" s="1"/>
  <c r="R12" i="1"/>
  <c r="L12" i="1"/>
  <c r="R11" i="1"/>
  <c r="L11" i="1"/>
  <c r="R10" i="1"/>
  <c r="L10" i="1"/>
  <c r="R9" i="1"/>
  <c r="L9" i="1"/>
  <c r="R7" i="1"/>
  <c r="L7" i="1"/>
  <c r="R6" i="1"/>
  <c r="L6" i="1"/>
  <c r="R5" i="1"/>
  <c r="L5" i="1"/>
  <c r="R27" i="1"/>
  <c r="R26" i="1" s="1"/>
  <c r="S26" i="1" s="1"/>
  <c r="L27" i="1"/>
  <c r="L26" i="1" s="1"/>
  <c r="M26" i="1" s="1"/>
  <c r="R25" i="1"/>
  <c r="R24" i="1" s="1"/>
  <c r="S24" i="1" s="1"/>
  <c r="L25" i="1"/>
  <c r="L24" i="1" s="1"/>
  <c r="M24" i="1" s="1"/>
  <c r="R23" i="1"/>
  <c r="L23" i="1"/>
  <c r="R22" i="1"/>
  <c r="L22" i="1"/>
  <c r="R21" i="1"/>
  <c r="L21" i="1"/>
  <c r="R20" i="1"/>
  <c r="L20" i="1"/>
  <c r="R18" i="1"/>
  <c r="L18" i="1"/>
  <c r="R17" i="1"/>
  <c r="L17" i="1"/>
  <c r="R16" i="1"/>
  <c r="L16" i="1"/>
  <c r="I6" i="3"/>
  <c r="J6" i="3"/>
  <c r="I7" i="3"/>
  <c r="J7" i="3"/>
  <c r="K7" i="3" s="1"/>
  <c r="L7" i="3" s="1"/>
  <c r="M7" i="3" s="1"/>
  <c r="I8" i="3"/>
  <c r="J8" i="3"/>
  <c r="I9" i="3"/>
  <c r="K9" i="3" s="1"/>
  <c r="L9" i="3" s="1"/>
  <c r="M9" i="3" s="1"/>
  <c r="J9" i="3"/>
  <c r="I10" i="3"/>
  <c r="K10" i="3" s="1"/>
  <c r="L10" i="3" s="1"/>
  <c r="M10" i="3" s="1"/>
  <c r="J10" i="3"/>
  <c r="I11" i="3"/>
  <c r="J11" i="3"/>
  <c r="K11" i="3"/>
  <c r="L11" i="3" s="1"/>
  <c r="M11" i="3" s="1"/>
  <c r="K16" i="3"/>
  <c r="L16" i="3"/>
  <c r="M16" i="3"/>
  <c r="K17" i="3"/>
  <c r="L17" i="3" s="1"/>
  <c r="K19" i="3"/>
  <c r="K18" i="3" s="1"/>
  <c r="L18" i="3" s="1"/>
  <c r="L19" i="3"/>
  <c r="R31" i="1" l="1"/>
  <c r="S31" i="1" s="1"/>
  <c r="L34" i="1"/>
  <c r="M34" i="1" s="1"/>
  <c r="S29" i="1"/>
  <c r="M29" i="1"/>
  <c r="L28" i="1"/>
  <c r="M28" i="1" s="1"/>
  <c r="L19" i="1"/>
  <c r="M19" i="1" s="1"/>
  <c r="L4" i="1"/>
  <c r="M4" i="1" s="1"/>
  <c r="L8" i="1"/>
  <c r="M8" i="1" s="1"/>
  <c r="R19" i="1"/>
  <c r="S19" i="1" s="1"/>
  <c r="R8" i="1"/>
  <c r="S8" i="1" s="1"/>
  <c r="R4" i="1"/>
  <c r="S4" i="1" s="1"/>
  <c r="R13" i="1"/>
  <c r="S13" i="1" s="1"/>
  <c r="M19" i="3"/>
  <c r="K8" i="3"/>
  <c r="L8" i="3" s="1"/>
  <c r="M8" i="3" s="1"/>
  <c r="K6" i="3"/>
  <c r="L6" i="3"/>
  <c r="M6" i="3" s="1"/>
  <c r="M17" i="3"/>
  <c r="K15" i="3"/>
  <c r="R28" i="1" l="1"/>
  <c r="S28" i="1" s="1"/>
  <c r="L3" i="1"/>
  <c r="M3" i="1" s="1"/>
  <c r="R3" i="1"/>
  <c r="S3" i="1" s="1"/>
  <c r="K12" i="3"/>
  <c r="M15" i="3"/>
  <c r="K20" i="3"/>
  <c r="L20" i="3" s="1"/>
  <c r="L15" i="3"/>
  <c r="M12" i="3"/>
  <c r="L12" i="3"/>
  <c r="K22" i="3" l="1"/>
  <c r="M22" i="3" s="1"/>
</calcChain>
</file>

<file path=xl/sharedStrings.xml><?xml version="1.0" encoding="utf-8"?>
<sst xmlns="http://schemas.openxmlformats.org/spreadsheetml/2006/main" count="291" uniqueCount="193">
  <si>
    <t>LEMBAR KERJA EVALUASI (LKE) PEBANGUNAN ZONA INTEGRITAS SATKER TNI AL TA 2023
SEKOLAH TINGGI TEKNOLOGI ANGKATAN LAUT</t>
  </si>
  <si>
    <t>Penilaian</t>
  </si>
  <si>
    <t>Bobot</t>
  </si>
  <si>
    <t>Penjelasan</t>
  </si>
  <si>
    <t>Pilihan Jawaban</t>
  </si>
  <si>
    <t>Jawaban
Unit</t>
  </si>
  <si>
    <t>Nilai</t>
  </si>
  <si>
    <t xml:space="preserve"> %</t>
  </si>
  <si>
    <t>Catatan/Keterangan/Penjelasan
Unit</t>
  </si>
  <si>
    <t>Bukti Dukung
Unit</t>
  </si>
  <si>
    <t>Jawaban TPI</t>
  </si>
  <si>
    <t>Catatan/Keterangan/Penjelasan
Reviu TPI</t>
  </si>
  <si>
    <t>A.</t>
  </si>
  <si>
    <t>PENGUNGKIT</t>
  </si>
  <si>
    <t>I.</t>
  </si>
  <si>
    <t>1.</t>
  </si>
  <si>
    <t>MANAJEMEN PERUBAHAN</t>
  </si>
  <si>
    <t>i.</t>
  </si>
  <si>
    <t>a.</t>
  </si>
  <si>
    <t>Ya/Tidak</t>
  </si>
  <si>
    <t>Ya</t>
  </si>
  <si>
    <t>b.</t>
  </si>
  <si>
    <t>A/B/C</t>
  </si>
  <si>
    <t>A</t>
  </si>
  <si>
    <t>B</t>
  </si>
  <si>
    <t>ii.</t>
  </si>
  <si>
    <t>c.</t>
  </si>
  <si>
    <t>iii.</t>
  </si>
  <si>
    <t>A/B/C/D</t>
  </si>
  <si>
    <t>iv.</t>
  </si>
  <si>
    <t>d.</t>
  </si>
  <si>
    <t>NILAI EVALUASI REFORMASI BIROKRASI</t>
  </si>
  <si>
    <t>TOTAL HASIL</t>
  </si>
  <si>
    <t>Nilai Persepsi Kualitas Pelayanan (Survei Eksternal :
Indeks Persepsi Kualitas Pelayanan Publik / IPKP)</t>
  </si>
  <si>
    <t>-</t>
  </si>
  <si>
    <t>PELAYANAN PUBLIK YANG PRIMA</t>
  </si>
  <si>
    <t>II.</t>
  </si>
  <si>
    <t>Capaian Kinerja Lebih Baik dari pada Capaian Kinerja Sebelumnya</t>
  </si>
  <si>
    <t>b</t>
  </si>
  <si>
    <t>Nilai Survey Persepsi Korupsi (Survei Eksternal :
Indeks Persepsi Anti Korupsi/ IPAK)</t>
  </si>
  <si>
    <t>a</t>
  </si>
  <si>
    <t>BIROKRASI YANG BERSIH DAN AKUNTABEL</t>
  </si>
  <si>
    <t>HASIL</t>
  </si>
  <si>
    <t>B.</t>
  </si>
  <si>
    <t>TOTAL PENGUNGKIT</t>
  </si>
  <si>
    <t>PENINGKATAN KUALITAS PELAYANAN PUBLIK</t>
  </si>
  <si>
    <t>6.</t>
  </si>
  <si>
    <t>PENGUATAN PENGAWASAN</t>
  </si>
  <si>
    <t>5.</t>
  </si>
  <si>
    <t>PENGUATAN AKUNTABILITAS</t>
  </si>
  <si>
    <t>4.</t>
  </si>
  <si>
    <t>PENATAAN SISTEM MANAJEMEN SDM APARATUR</t>
  </si>
  <si>
    <t>3.</t>
  </si>
  <si>
    <t>PENATAAN TATALAKSANA</t>
  </si>
  <si>
    <t>2.</t>
  </si>
  <si>
    <t>Pemenuhan Nilai Min</t>
  </si>
  <si>
    <t>Reform</t>
  </si>
  <si>
    <t>Pemenuhan</t>
  </si>
  <si>
    <t>Area Perubahan</t>
  </si>
  <si>
    <t>WBK</t>
  </si>
  <si>
    <t>LEMBAR KERJA EVALUASI ZONA INTEGRITAS STTAL</t>
  </si>
  <si>
    <t xml:space="preserve">Prosedur Operasional Tetap (SOP) Kegiatan Utama </t>
  </si>
  <si>
    <t>SOP mengacu pada peta proses bisnis instansi</t>
  </si>
  <si>
    <t>a. Jika semua SOP unit telah mengacu peta proses bisnis dan juga melakukan inovasi yang selaras
b. Jika semua SOP unit telah mengacu peta proses bisnis
c. Jika sebagian SOP unit telah mengacu peta proses bisnis
d. Jika belum terdapat SOP unit yang mengacu peta proses bisnis</t>
  </si>
  <si>
    <t>Peta Proses bisnis STTAL merupakan  visualisasi dari rangkaian seluruh aktivitas  yang menggambarkan bagaimana pekerjaan dilaksanakan  secara  jelas/eksplisit. Oleh karena itu proses bisnis STTAL dapat memungkinkan untuk menganalisa pekerjaan yang telah dilakukan bagi peningkatan kepuasan terhadap pengguna layanan  melalui identifikasi terhadap pengurangan waktu proses,   meningkatkan produktivitas, dan memudahkan pengukuran performansi. Untuk mewujudkan hal tersebut maka STTAL juga telah menetapkan SOP AP  berupa dokumen yang mengatur tata cara bagaimana suatu proses diselesaikan dengan tuntas dalam memberikan nilai tambah terhadap outputnya. Dalam SOP  menjelaskan bagaimana, siapa, dan hasil apa yang diwujudkan dalam rangkaian aktifitas tersebut yang melibatkan lintas fungsi dalam lingkungan STTAL.
Data Dukung:
a. Laporan RB ZI SATKER 2022
b. Peta Resiko
c. SOP-AP SATKER  STTAL 2022
d. Lap Kinerja STTAL 2022 
e. Jukker Baru  STTAL 2020
f. SE Melengkapi Data SOP AP-ROAD MAP &amp; Peta Resiko
g. Dokumen peta proses bisnis STTAL
h. Kep Peta Proses Bisnis TNI AL</t>
  </si>
  <si>
    <t>https://drive.google.com/drive/folders/1TT5LsAWG_SDxOzWq-OcMvN1XOuqgCZwm?usp=sharing</t>
  </si>
  <si>
    <t xml:space="preserve">Dokumen dan foto kegiatan didalam link data dukung sesuai kriteria B dapat membuktikan bahwa SOP unit kerja telah mengacu pada peta proses bisnis STTAL yang telah dibuat.
</t>
  </si>
  <si>
    <t>Prosedur operasional tetap (SOP) telah diterapkan</t>
  </si>
  <si>
    <t>a. Jika unit telah menerapkan seluruh SOP yang ditetapkan organisasi dan juga melakukan inovasi pada SOP yang diterapkan
b. Jika unit telah menerapkan seluruh SOP yang ditetapkan organisasi
c. Jika unit telah menerapkan sebagian besar SOP yang ditetapkan organisasi
d. Jika unit telah menerapkan sebagian kecil SOP yang ditetapkan organisasi
e. Jika unit belum menerapkan SOP yang telah ditetapkan organisasi</t>
  </si>
  <si>
    <t>A/B/C/D/E</t>
  </si>
  <si>
    <t>SOP AP merupakan pedoman kerja bagi seluruh prajurit di dalam Satker lingkungan STTAL dalam meningkatkan efektifitas kinerja dan mengurangi terjadinya kesalahan. Dengan menerapkan SOP maka akan memberikan hasil yang efektif, tepat, efisien dan optimal.
Data Dukung: 
a. Laporan RB Satker
b. SOP peta resiko
c. SOP AP Satker 
d.  Lakip STTAL
e. SE SOP
f. Peta Proses Bisnis STTAL</t>
  </si>
  <si>
    <t>https://drive.google.com/drive/folders/10UpQOudrlBC7E0Ii5lq4wkSaaZLmVuRN?usp=sharing</t>
  </si>
  <si>
    <t xml:space="preserve">Dokumen dan foto kegiatan didalam link data dukung sesuai kriteria B yaitu unit kerja telah menerapkan seluruh SOP yang ditetapkan organisasi
</t>
  </si>
  <si>
    <t>Prosedur operasional tetap (SOP) telah dievaluasi</t>
  </si>
  <si>
    <t>a. Jika seluruh SOP utama telah dievaluasi dan telah ditindaklanjuti berupa perbaikan SOP atau usulan perbaikan SOP
b. Jika sebagian besar SOP utama telah dievaluasi dan telah ditindaklanjuti berupa perbaikan SOP atau usulan perbaikan SOP
c. Jika sebagian besar SOP utama telah dievaluasi tetapi belum ditindaklanjuti
d. Jika sebagian kecil SOP utama telah dievaluasi
e. Jika SOP belum pernah dievaluasi</t>
  </si>
  <si>
    <t>Perangkat SOP AP di lingkungan  STTAL senantiasa menjadi pedoman dan dilaksanakan evaluasi. Proses evaluasi dimaksudkan untuk mengidentifikasi hasil penerapan dan permasalahan yang timbul. 
Harapannya adalah poses pengkajian dan evaluasi diperlukan untuk mengetahui tingkat evektivitas dan relevansi SOP dengan kebutuhan serta tujuan STTAL.
Data Dukung:
a. Undangan Rapat evaluasi
b. daftar Hadir
c. Slide bahan rapat evaluasi
d. Dokumentasi rapat SOP
e.Laporan RB bidang tatalaksana
f Evaluasi SOP AKUN dan inovasinya
g. Evaluasi SOP Pokdos  dan inovasinya
h. Sosialiasasi RB di STTAL</t>
  </si>
  <si>
    <t>https://drive.google.com/drive/folders/1H1blI6a71eoKQMVTkMJ4qXQfoJY5p7Mh?usp=sharing</t>
  </si>
  <si>
    <t>Dokumen dan foto kegiatan didalam link data dukung sesuai pilihan kriteria B yaitu sebagian besar SOP utama telah dievaluasi dan telah ditindaklanjuti berupa perbaikan SOP atau usulan perbaikan SOP</t>
  </si>
  <si>
    <t>Sistem Pemerintahan Berbasis Elektronik (SPBE)</t>
  </si>
  <si>
    <t>Sistem pengukuran kinerja unit sudah menggunakan teknologi informasi</t>
  </si>
  <si>
    <r>
      <t>a. Jika unit memiliki sistem pengukuran kinerja (</t>
    </r>
    <r>
      <rPr>
        <i/>
        <sz val="12"/>
        <color theme="1"/>
        <rFont val="Bookman Old Style"/>
      </rPr>
      <t>e-performance</t>
    </r>
    <r>
      <rPr>
        <sz val="12"/>
        <color theme="1"/>
        <rFont val="Bookman Old Style"/>
      </rPr>
      <t>/e-sakip) yang menggunakan teknologi informasi dan juga melakukan inovasi
b. Jika unit memiliki sistem pengukuran kinerja (</t>
    </r>
    <r>
      <rPr>
        <i/>
        <sz val="12"/>
        <color theme="1"/>
        <rFont val="Bookman Old Style"/>
      </rPr>
      <t>e-performance</t>
    </r>
    <r>
      <rPr>
        <sz val="12"/>
        <color theme="1"/>
        <rFont val="Bookman Old Style"/>
      </rPr>
      <t>/e-sakip) yang menggunakan teknologi informasi
c. Jika belum memiliki sistem pengukuran kinerja (</t>
    </r>
    <r>
      <rPr>
        <i/>
        <sz val="12"/>
        <color theme="1"/>
        <rFont val="Bookman Old Style"/>
      </rPr>
      <t>e-performance</t>
    </r>
    <r>
      <rPr>
        <sz val="12"/>
        <color theme="1"/>
        <rFont val="Bookman Old Style"/>
      </rPr>
      <t>/e-sakip) yang menggunakan teknologi informasi</t>
    </r>
  </si>
  <si>
    <t>STTAL telah memanfaatkan teknologi informasi  untuk menunjukkan pengukuran kinerja STTAL sehingga menjadi lebih transparan dan memberikan kemudahan  terhadap pelayanan publik. Hal tersebut dilaksanakan sebagai langkah percepatan, memberi kemudahan, lebih praktis dan efisien dalam rangka mewujudkan target kinerja yang telah ditetapkan
Data Dukung: 
a. Aplikasi SIMAK
b. Aplikasi SAIBA
c. Aplikasi SIRUP
d. Aplikasi SAKTI
e. AplikasiOMSPAN
f. Aplikasi SIMPEG
g.. E-KINERJA
h.. SI-BENSAM
i. Lap Kinerja dan evaluasi
j. Aplikasi Sister dan PDPT</t>
  </si>
  <si>
    <t>https://drive.google.com/drive/folders/1D9Od0rQgrIVXxQ6I7pynN9fgHCtZAdy_?usp=sharing</t>
  </si>
  <si>
    <t xml:space="preserve">Pemeriksaan terhadap Dokumen Pembangunan ZISTTAL tahun 2022 dalam Link Bukti Dukung telah diuraikan Sistem pengukuran kinerja unit sudah menggunakan teknologi informasi namun belum melakukan inovasi    dan unit kerja telah memiliki sistem pengukuran kinerja (e-performance/e-sakip) yang menggunakan teknologi informasi
</t>
  </si>
  <si>
    <t>Operasionalisasi manajemen SDM sudah menggunakan teknologi informasi</t>
  </si>
  <si>
    <t>a. Jika unit memiliki operasionalisasi manajemen SDM yang menggunakan teknologi informasi dan juga melakukan inovasi
b. Jika unit memiliki operasionalisasi manajemen SDM yang menggunakan teknologi informasi secara terpusat
c. Jika belum menggunakan teknologi informasi dalam operasionalisasi manajemen SDM</t>
  </si>
  <si>
    <t xml:space="preserve">STTAL telah menerapkan Operasional manajemen SDM  menggunakan teknologi informasi sehingga mampu memberikan situasi dan kondisi secara riil  di organisasi. Dengan pemanfaatan manajemen data berbasis Teknologi Informasi dapat meningkatkan efisiensi (kinerja dan waktu), mengatur berbagai data dan meningkatkan Produkrivitas prajurit  STTAL. Aplikasi SIAKAD berisi tentang operasionalisasi dosen dan mahasiswa bidang pendidikan. Aplikasi Sistem Informasi Personel digunakan mengetahui data diri, riwayat penugasan, tanda jasa dansebagainya. Aplikasi e-kinerja mengukur beban kerja personel dalam satu tahun. Aplikasi Sister digunakan untuk mengukur kinerja dosen STTAL untuk menaikkan jabatan akademik.
Data Dukung:
a. Laporan Pelaksanaan Aplikasi SIAKAD
b. Laporan Pelaksaanaan Aplikasi Sister
c. Aplikasi e-kinerja
d. Aplikasi sisinfopers
</t>
  </si>
  <si>
    <t>https://drive.google.com/drive/folders/1gUbrw8EjatUhYEfhCniLkB2NJySytKAW?usp=sharing</t>
  </si>
  <si>
    <t xml:space="preserve">Pemeriksaan terhadap Dokumen Pembangunan ZI STTAL tahun 2022 dalam Link Bukti Dukung telah diuraikan Sistem Operasionalisasi manajemen SDM sudah menggunakan teknologi informasi namun belum melakukan inovasi dan unit kerja memiliki operasionalisasi manajemen SDM yang menggunakan teknologi informasi secara terpusat
</t>
  </si>
  <si>
    <t>Pemberian pelayanan kepada publik sudah menggunakan teknologi informasi</t>
  </si>
  <si>
    <t>a. Jika unit memberikan pelayanan kepada publik dengan menggunakan teknologi informasi terpusat/unit sendiri dan terdapat inovasi
b. Jika unit memberikan pelayanan kepada publik dengan menggunakan teknologi informasi secara terpusat
c. Jika belum memberikan pelayanan kepada publik dengan menggunakan teknologi informasi</t>
  </si>
  <si>
    <r>
      <t>STTAL dalam pelayanan publik yang meliputi pelayanan terhadap dosen, mahasiswa dan kepada masyrakat dalamrangka pengabdian kepada masyarakat telah memanfaatkan Teknologi Informasi.  Untuk pelayanan dosen dan mahasiswa dalam bidang akademik dan penelitian dapat menggunakan aplikasi SIAKAD  dan layanan lainnya. Melalui SIAKAD STTAL telah menerapkan pemanfaatan Tenknologi Informasi secara terpusat. Untuk itu STTAL secara bertahap akan memprioritaskan  untuk mewujudkan good governance, yakni tata pemerintahan yang baik, transparansi serta akuntabilitas dalam proses pemerintahan. Dengan adanya Teknologi Informasi memudahkan STTAL dalam hal pelaporan kegiatan pendidikan, penelitian dan pengabdian kepada masyarakat kepada Kemendikbudristek.
Data Dukung:
a</t>
    </r>
    <r>
      <rPr>
        <sz val="12"/>
        <rFont val="Bookman Old Style"/>
        <family val="1"/>
      </rPr>
      <t xml:space="preserve">. e-government
b. capture layanan publik
c.Aplikasi SIAKAD STTAL
d. Flowchart pemanfaatan TI
</t>
    </r>
  </si>
  <si>
    <t>https://drive.google.com/drive/folders/1okqRyQWAg8YCar8AopS9J0A_kMekenYY?usp=sharing</t>
  </si>
  <si>
    <t xml:space="preserve"> Pemeriksaan terhadap Dokumen Pembangunan ZI STTAL tahun 2022 dalam Link Bukti Dukung mengenai Pemberian pelayanan kepada publik sudah menggunakan teknologi informasi namun belum melakukan inovasi sehingga sesuai kriteria B unit kerja memberikan pelayanan kepada publik dengan menggunakan teknologi informasi secara terpusat
</t>
  </si>
  <si>
    <t>d</t>
  </si>
  <si>
    <t>Telah dilakukan monitoring dan dan evaluasi terhadap pemanfaatan teknologi informasi dalam pengukuran kinerja unit, operasionalisasi SDM, dan pemberian layanan kepada publik</t>
  </si>
  <si>
    <t>a. Jika laporan monitoring dan evaluasi terhadap pemanfaatan teknologi informasi dalam pengukuran kinerja unit, operasionalisasi SDM, dan pemberian layanan kepada publik sudah dilakukan secara berkala
b. Jika laporan monitoring dan evaluasi terhadap pemanfaatan teknologi informasi dalam pengukuran kinerja unit, operasionalisasi SDM, dan pemberian layanan kepada publik sudah dilakukan tetapi tidak secara berkala
c. Jika tidak terdapat monitoring dan evaluasi terhadap pemanfaatan teknologi informasi dalam pengukuran kinerja unit, operasionalisasi SDM, dan pemberian layanan kepada publik</t>
  </si>
  <si>
    <t xml:space="preserve">STTAL dalam pelayanan publik yang meliputi pelayanan terhadap dosen, mahasiswa dan kepada masyrakat dalam rangka pengabdian kepada masyarakat telah memanfaatkan Teknologi Informasi.  Untuk pelayanan dosen dan mahasiswa dalam bidang akademik dan penelitian dapat menggunakan aplikasi SIAKAD, Sister dan SIAGA. Melalui SIAKAD STTAL, dan Sister akan  telah menerapkan pemanfaatan Teknologi Informasi secara terpusat dalam kegiatan pendidikan dan penelitian. Melalui SIAGA untuk pengajuan Prodi baru. Untuk itu STTAL secara bertahap akan memprioritaskan  untuk mewujudkan good governance, yakni tata pemerintahan yang baik, transparansi serta akuntabilitas dalam proses pemerintahan. Dengan adanya Teknologi Informasi memudahkan STTAL dalam hal pelaporan kegiatan pendidikan, penelitian dan pengabdian kepada masyarakat kepada Kemendikbudristek.
Data Dukung:
a. e-government
b. capture layanan publik
c.Aplikasi SIAKAD STTAL
d. Aplikasi Sister
e. Aplikasi SIAGA
</t>
  </si>
  <si>
    <t>https://drive.google.com/drive/folders/1-oA66OhNQwT4VQFBAQT1YJgkc1tH1C_b?usp=sharing</t>
  </si>
  <si>
    <t xml:space="preserve">Pemeriksaan terhadap semua Dokumen dan Foto kegiatan yang ada dalam Link Bukti Dukung, dapat dipenuhi kriteria jawaban “B” bahwa laporan monitoring dan evaluasi terhadap pemanfaatan teknologi informasi dalam pengukuran kinerja unit, operasionalisasi SDM, dan pemberian layanan kepada publik sudah dilakukan tetapi tidak secara berkala
</t>
  </si>
  <si>
    <t xml:space="preserve">Keterbukaan Informasi Publik </t>
  </si>
  <si>
    <t>Kebijakan tentang  keterbukaan informasi publik telah diterapkan</t>
  </si>
  <si>
    <t>a. Jika sudah terdapat Pejabat Pengelola Informasi Publik (PPID) yang menyebarkan seluruh informasi yang dapat diakses secara mutakhir dan lengkap
b. Jika sudah terdapat PPID yang menyebarkan sebagian informasi yang dapat diakses secara mutakhir dan lengkap
c. Jika belum ada PPID dan belum melakukan penyebaran informasi publik</t>
  </si>
  <si>
    <t xml:space="preserve">STTAL telah menunjuk pejabat PPID dalam melaksanakan kebijakan Komandan STTAL dalam hal keterbukaan informasi pulik. Dengan menerapkan keterbukaan Informasi Publik dalam memberikan kemudahan  untuk mendapatkan informasi yang perlu diketahui oleh publik. Hal ini dilaksanakan STTAL dalam berpartisipasi untuk mewujudkan penyelenggaraan tata kelola pemerintahan yang baik yang transparan,akuntabel, akuntabel, adil dan dapat dipertanggungjawabkan sehingga efektif dan efisien. Dengan informasi publik yang bersifat terbuka yang dapat diakses oleh seluruh publik akan memberikan pelayanan yang cepat, tepat dan sederhana kecuali untuk informasi yang sifatnya rahasia.
Data Dukung:
a. KEP 1570 VIII 2016 BUJUKIN BIN BID INFORMASI PENGOLAHAN DATA
b, Bahan paparan Monev  Keterbukaan Informasi Pelayanan  STTAL
c. Capture berita harian STTAK dalam website
d. Dokumentasi rapat
e. e-library STTAL
f. Capture media sosial STTAL
g. Kepdan Tata laksana
h. Repository pelayanan dalam bidang penelitian
i. SP Pejabat PPID
j. Website STTAL
</t>
  </si>
  <si>
    <t>https://drive.google.com/drive/folders/1cR1HBuYkKGVkuFnBNJIrbKTQ8p62i5-D?usp=sharing</t>
  </si>
  <si>
    <t xml:space="preserve">Konteks pertanyaan belum sepenuhnya sesuai dengan pilihan kriteria "A" esuai dengan dokumen yang diinput kedalam bukti data dukung dalam Lionk bahwa kriteria yang dapat terpenuhi sesuai dokumen didalam link bukti dukung adalah jawaban "B". terdapat PPID yang menyebarkan sebagian informasi yang dapat diakses secara mutakhir dan lengkap
</t>
  </si>
  <si>
    <t>Telah dilakukan monitoring dan evaluasi pelaksanaan kebijakan keterbukaan informasi publik</t>
  </si>
  <si>
    <t>a. Jika dilakukan monitoring dan evaluasi pelaksanaan kebijakan keterbukaan informasi publik dan telah ditindaklanjuti
b. Jika monitoring dan evaluasi pelaksanaan kebijakan keterbukaan informasi publik telah dilakukan tetapi belum ditindaklanjuti
c. Jika monitoring dan evaluasi pelaksanaan kebijakan keterbukaan informasi publik belum dilakukan</t>
  </si>
  <si>
    <r>
      <t>Dengan terbentuknya pejabat PPID maka tugas yang dilaksanakan adalah melaksanakan 
Monev terhadap kebijakan keterbukaan informasi Publik. Melalui Moitoring dan evaluasi STTAL dapat mengetahui seberapa besar pengaruh kebijakan-kebijakan yang telah dibuat dapat memberikan manfaat positif terhadap kemajuan STTAL meujudkan pemerintahan yang bersih, transparan dan akuntabel sehingga dapat mendorong terciptanya clean and good governance.
Data Dukung:
a.</t>
    </r>
    <r>
      <rPr>
        <sz val="12"/>
        <rFont val="Bookman Old Style"/>
        <family val="1"/>
      </rPr>
      <t xml:space="preserve"> Bahan paparan Monev
b. Daftar Hadir Monev Keterbukaan Informasi Publik
c.SOP Keterbukaan informasi publik.
d. Undangan rapat Keterbukaan Informasi Publik.
Data LINK:</t>
    </r>
    <r>
      <rPr>
        <sz val="12"/>
        <color theme="1"/>
        <rFont val="Bookman Old Style"/>
        <family val="1"/>
      </rPr>
      <t xml:space="preserve">
</t>
    </r>
  </si>
  <si>
    <t>https://drive.google.com/drive/folders/12J05XCl_Vp48ph6FUIExudf0mJV5vB7z?usp=sharing</t>
  </si>
  <si>
    <t xml:space="preserve">STTAL telah melaksanakan monitoring dan evaluasi pelaksanaan kebijakan keterbukaan informasi publik namun berdasarkan pemeriksaan terhadap bukti dukung yang ada  telah sesuai dengan pilihan "B" bahwa  monitoring dan evaluasi pelaksanaan kebijakan keterbukaan informasi publik telah dilakukan tetapi belum ditindaklanjuti
</t>
  </si>
  <si>
    <t>Pegawai di Unit Kerja telah memperoleh kesempatan/hak untuk mengikuti diklat maupun pengembangan kompetensi lainnya</t>
  </si>
  <si>
    <t>a. Jika seluruh pegawai di Unit Kerja telah memperoleh kesempatan/hak untuk mengikuti diklat maupun pengembangan kompetensi lainnya
b. Jika sebagian besar pegawai di Unit Kerja telah memperoleh kesempatan/hak untuk mengikuti diklat maupun pengembangan kompetensi lainnya
c. Jika sebagian kecil pegawai di Unit Kerja telah memperoleh kesempatan/hak untuk mengikuti diklat maupun pengembangan kompetensi lainnya
d. Jika belum ada pegawai di Unit Kerja telah memperoleh kesempatan/hak untuk mengikuti diklat maupun pengembangan kompetensi lainnya</t>
  </si>
  <si>
    <t>Pengembangan kompetensi  terhadap prajurit STTAL diberikan kesempatan kepada personel yang kesenjangan kompetensinya jauh dibandingkan dengan personel lainnya. Kesenjangan didapatkan melalui penilaian kinerja satuan. Selain itu STTAL memberikan kesempatan kepada para prajuritnya untuk mengembangkan potensi dan kompetensionya baik berupa Pelatihan/diklat atau pendidikan akademis dan yang diutamakan yang berkaitan dengan jabatan yang diampunya/di jabatannya.
Data Dukung:
1. Dokumentasi rencana pengajuan pendidikan/kursus/penataran dll.
2. Data komposisi peronel yang sudah pendidikan/Kursus/penataran dll dengan yang belum 
3.Usulan Mengikuti S2 dan S3
3.Usulan Dik_Sus TNI AL
4.Pengiriman personel Dik Aplikasi II
5.Usulan Personel  STTAL
6.Usulan Dikreg Seskoal
7.Usulan Seleksi Diklapa Plus
Data LINK:</t>
  </si>
  <si>
    <t>https://drive.google.com/drive/folders/1z92vmI4__pR4D-DKKTUroIFhJy4U0fMX?usp=sharing</t>
  </si>
  <si>
    <t xml:space="preserve">Dalam konteks pertanyaan belum sepenuhnya sesuai dengan pilihan kriteria "A" sesuai dengan dokumen yang diinput kedalam bukti data dukung dalam Lionk bahwa kriteria yang dapat terpenuhi sesuai dokumen didalam link bukti dukung adalah jawaban "B". yaitu sebagian besar pegawai di Unit Kerja telah memperoleh kesempatan/hak untuk mengikuti diklat maupun pengembangan kompetensi lainnya.
</t>
  </si>
  <si>
    <t>e.</t>
  </si>
  <si>
    <r>
      <rPr>
        <sz val="12"/>
        <color theme="1"/>
        <rFont val="Bookman Old Style"/>
      </rPr>
      <t>Dalam pelaksanaan pengembangan kompetensi, unit kerja melakukan upaya pengembangan kompetensi kepada pegawai (seperti pengikutsertaan pada lembaga pelatihan, i</t>
    </r>
    <r>
      <rPr>
        <i/>
        <sz val="12"/>
        <color theme="1"/>
        <rFont val="Bookman Old Style"/>
      </rPr>
      <t>n-house training</t>
    </r>
    <r>
      <rPr>
        <sz val="12"/>
        <color theme="1"/>
        <rFont val="Bookman Old Style"/>
      </rPr>
      <t>, coaching, atau mentoring)</t>
    </r>
  </si>
  <si>
    <t>a. Jika unit kerja melakukan upaya pengembangan kompetensi kepada seluruh pegawai
b. Jika unit kerja melakukan upaya pengembangan kompetensi kepada sebagian besar pegawai
c. Jika unit kerja melakukan upaya pengembangan kompetensi kepada sebagian kecil pegawai
d. Jika unit kerja belum melakukan upaya pengembangan kompetensi kepada pegawai</t>
  </si>
  <si>
    <t xml:space="preserve">Setiap personel STTAL  diberikan kesempatan secara terbuka untuk mengikuti pendidkan baik diklat/kursus maupun pendidikan akademik untuk meningkatkan kualifikasi akademiknya. Metode pengembangan kompetensi yang bisa meningkatkan kemampuan kinerja dan kompetensi keahlian sehingga meningkakan hasil kinerja
Data Dukung:
1. Kegiatan latihan dalam satuan (Latihan Proglatsi, penataran satuan dll) RGB, Renlat, Renlap,Renlakgiat.
2. Sprin berangkat pendidikan/Kursus/penataran/sertifikasi/diklat dll
3. Dokumen pengajuan pendidikan/kursus/penataran/sertifikasi/diklat
</t>
  </si>
  <si>
    <t>https://drive.google.com/drive/folders/10Xg6Usp692c1VOc0kOA0XhiXMvNbHzD9?usp=sharing</t>
  </si>
  <si>
    <t xml:space="preserve">Pemeriksaan terhadap semua Dokumen dan Foto kegiatan yang ada dalam Link Bukti Dukung, dapat dipenuhi kriteria jawaban “B” bahwa unit kerja telah melakukan upaya pengembangan kompetensi kepada sebagian besar pegawai
</t>
  </si>
  <si>
    <t>f.</t>
  </si>
  <si>
    <t>Telah dilakukan monitoring dan evaluasi terhadap hasil pengembangan kompetensi dalam kaitannya dengan perbaikan kinerja</t>
  </si>
  <si>
    <t>a. Jika monitoring dan evaluasi terhadap hasil pengembangan kompetensi dalam kaitannya dengan perbaikan kinerja telah dilakukan secara berkala
b. Jika monitoring dan evaluasi terhadap hasil pengembangan kompetensi dalam kaitannya dengan perbaikan kinerja telah dilakukan namun tidak secara berkala
c. Jika monitoring dan evaluasi terhadap hasil pengembangan kompetensi dalam kaitannya dengan perbaikan kinerja belum dilakukan</t>
  </si>
  <si>
    <t>Monitoring dan evaluasi hasil pengembangan kompetensi personel dilakukan melalui penjaringan komplain atasan masing-masing personel di STTAL. Selain itu penilain inerja dilaksanakan secara berkala tiap bulan. bagi personel yang mendapatkan nilai kurang dari standar maka diberikan prioritas untuk melaksanakan pendidikan baik akademik maupun keahlian yang lain untuk mendukung kinerja di organisasi.
Data Dukung:
a. Und, daftar hadir, bahan rapat, dokumentasi rapat, lap rapat yg terkait evaluasi terhadap pengembangan kompetensi personel yang melibatkan kehadiran pimpinan telah dilakukan secara berkala.
b. Dokumen laporan hasil monitoring dan evaluasi terhadap pengembangan kompetensi dalam kaitannya dengan perbaikan kinerja
c.Tanggapan Penilaian Beban Kerja
d.Laporan Penilaian Kinerja Individu
e.Laporan Penilaian Beban kerja</t>
  </si>
  <si>
    <t>https://drive.google.com/drive/folders/1MNW_33IsBxgMAbsqFyFpU6bHzxI-MNMY?usp=sharing</t>
  </si>
  <si>
    <t xml:space="preserve">Pemeriksaan terhadap semua Dokumen dan Foto kegiatan yang ada dalam Link Bukti Dukung, dapat dipenuhi kriteria jawaban “B” bahwa  monitoring dan evaluasi terhadap hasil pengembangan kompetensi dalam kaitannya dengan perbaikan kinerja telah dilakukan namun tidak secara berkala
</t>
  </si>
  <si>
    <t xml:space="preserve">Penetapan Kinerja Individu </t>
  </si>
  <si>
    <t xml:space="preserve"> </t>
  </si>
  <si>
    <t>Terdapat penetapan kinerja individu yang terkait dengan perjanjian kinerja organisasi</t>
  </si>
  <si>
    <t>a. Jika seluruh penetapan kinerja individu terkait dengan kinerja organisasi serta perjanjian kinerja selaras dengan sasaran kinerja pegawai (SKP)
b. Jika sebagian besar penetapan kinerja individu terkait dengan kinerja organisasi
c. Jika sebagian kecil penetapan kinerja individu terkait dengan kinerja organisasi
d. Jika belum ada penetapan kinerja individu terkait dengan kinerja organisasi</t>
  </si>
  <si>
    <t xml:space="preserve">Penetapan Kinerja Individu STTAL berdasarkan Petunjuk kerja yang ditetapkan oleh Komandan STTAL. Sedangkan hasil capaian kinerja dilaksanakan melalui penilaian kinerja individu terhadap seluruh personel selama enam bulanan untuk penilaian kepribadian (konduite rutin). Untuk penilaian kinerja individu dilaksanakan tiap bulan sedangkan untuk penilaian beban kerja evaluasinya kala waktu  satu  tahun anggaran. 
Data Dukung:
a.Laporan Penilaian Kinerja Individu
b.Dapen Perwira, Bintara dan Tamtama
c.Job Description (Petunjuk Kerja)  STTAL
d. Rekapitulasi Penilaian Kinerja Individu pers seluruh Satker
e. Perjanjian kinerja antara bawahan dengan atasannya langsung di lingkungan internal Satker
</t>
  </si>
  <si>
    <t>https://drive.google.com/drive/folders/1NLzkyc_VSCzBHj63djqLNXdGjk2Ctob_?usp=sharing</t>
  </si>
  <si>
    <t xml:space="preserve">STTAL telah menyusun penetapan kinerja individu yang terkait dengan perjanjian kinerja organisasi, namun berdasarkan pemeriksaan terhadap bukti dukung yang ada sesuai dengann pilihan kriteria "B" yaitu sebagian besar penetapan kinerja individu terkait dengan kinerja organisasi
</t>
  </si>
  <si>
    <t>Ukuran kinerja individu telah memiliki kesesuaian dengan indikator kinerja individu level diatasnya</t>
  </si>
  <si>
    <r>
      <t xml:space="preserve">a. Jika seluruh ukuran kinerja individu telah memiliki kesesuaian dengan indikator kinerja individu level diatasnya serta menggambarkan </t>
    </r>
    <r>
      <rPr>
        <i/>
        <sz val="12"/>
        <color theme="1"/>
        <rFont val="Bookman Old Style"/>
      </rPr>
      <t>logic model</t>
    </r>
    <r>
      <rPr>
        <sz val="12"/>
        <color theme="1"/>
        <rFont val="Bookman Old Style"/>
      </rPr>
      <t xml:space="preserve">
b. Jika sebagian besar ukuran kinerja individu telah memiliki kesesuaian dengan indikator kinerja individu level diatasnya
c. Jika sebagian kecil ukuran kinerja individu telah memiliki kesesuaian dengan indikator kinerja individu level diatasnya
d. Jika ukuran kinerja individu belum memiliki kesesuaian dengan indikator kinerja individu level diatasnya</t>
    </r>
  </si>
  <si>
    <t>Dalam melaksanakan penilaian ukuran kinerja individu STTAL berdasarkan petunjuk kerja masing-masing jabatan yang sudah ditetapkan Komandan STTAL.  Untuk Laporan penilaian kinerja individu dilakukan secara bulanan, sedangkan untuk penilaian konduite personel (kepribadian) dilaksanakan tiap 6 bulan. Sedangkan Laporan penilaian beban kerja dilaksanakan dalam satu tahun anggaran. Seluruh penilaian tersebut mengikuti petunjuk teknis yang berlaku di tingkat TNI AL yang berdasakan Kep1081 Tahun 2015
Data Dukung:
a.  Buku Petujuk teknis penilaian
b. Daftar penilaian bintara
c. Daftar penilaian perwira
d. Laporan kinerja individu
e. Laporan beban kerja Satker
f. Analisa Jabatan
g, Jukker STTAL
h. Kep 1081 tahn 2015 tentang penilaian individu</t>
  </si>
  <si>
    <t>https://drive.google.com/drive/folders/1mMc4gL-OxY8gh0gnt4Cm7wxInsgsxhuC?usp=sharing</t>
  </si>
  <si>
    <t xml:space="preserve">Dalam konteks pertanyaan belum sepenuhnya sesuai dengan pilihan kriteria "A" sesuai dengan dokumen yang diinput kedalam bukti data dukung dalam Lionk tidak menggambarkam logic model bahwa kriteria yang dapat terpenuhi sesuai dokumen didalam link bukti dukung adalah jawaban "B". yaitu sebagian besar ukuran kinerja individu telah memiliki kesesuaian dengan indikator kinerja individu level diatasnya
</t>
  </si>
  <si>
    <t>Pengukuran kinerja individu dilakukan secara periodik</t>
  </si>
  <si>
    <t>a. Jika pengukuran kinerja individu dilakukan secara bulanan
b. Jika pengukuran kinerja individu dilakukan secara triwulanan
c. Jika pengukuran kinerja individu dilakukan secara semesteran
d. Jika pengukuran kinerja individu dilakukan secara tahunan
e. Jika pengukuran kinerja individu belum dilakukan</t>
  </si>
  <si>
    <t>Dalam melaksanakan penilaian individu STTAL sesuai dengan petunjuk kerja masing-masing jabatan yang ada di mana untuk Laporan penilaian kinerja individu dilakukan secara bulanan, laporan rutin berupa kepribadian dilaksanakan tiap 6 bulan dan beban kerja dalam satu tahun anggaran. hal tersebut dilaksanakan untuk meningkatkan kinerja organisasi.
Data dukung:
1.Laporan Penilaian Kinerja Individu tiap bulan
2.Laporan Penilaian Beban Kerja
3. Rekapitulasi Penilaian Kinerja Individu pers seluruh Satker yg dilaporkan kpd Kotas 6 bln terakhir</t>
  </si>
  <si>
    <t>https://drive.google.com/drive/folders/1dieeOw8q9V4CFo-vRRSwwPdP7pqbdVA-?usp=sharing</t>
  </si>
  <si>
    <t xml:space="preserve">STTAL telah  melaksanakan Pengukuran kinerja individu dilakukan secara periodik, namun berdasarkan pemeriksaan terhadap bukti dukung yang ada sesuai dengann pilihan kriteria "B" yaitu pengukuran kinerja individu dilakukan secara triwulanan
</t>
  </si>
  <si>
    <r>
      <rPr>
        <sz val="12"/>
        <color theme="1"/>
        <rFont val="Bookman Old Style"/>
      </rPr>
      <t xml:space="preserve">Hasil penilaian kinerja individu telah dijadikan dasar untuk pemberian </t>
    </r>
    <r>
      <rPr>
        <i/>
        <sz val="12"/>
        <color theme="1"/>
        <rFont val="Bookman Old Style"/>
      </rPr>
      <t>reward</t>
    </r>
  </si>
  <si>
    <r>
      <t xml:space="preserve">Ya, jika hasil hasil penilaian kinerja individu telah dijadikan dasar untuk pemberian </t>
    </r>
    <r>
      <rPr>
        <i/>
        <sz val="12"/>
        <color theme="1"/>
        <rFont val="Bookman Old Style"/>
      </rPr>
      <t>reward</t>
    </r>
    <r>
      <rPr>
        <sz val="12"/>
        <color theme="1"/>
        <rFont val="Bookman Old Style"/>
      </rPr>
      <t xml:space="preserve"> (Seperti: pengembangan karir individu, atau penghargaan)</t>
    </r>
  </si>
  <si>
    <t>STTAL dalam memberikan reward /penghargaan setelah melalui proses penilaian yang ketat. Penilaian kinerja selalu dimonitor dan di evaluasi untuk mendapatkan data kinerja tiap individu pada suatu Satker di lingkungan STTAL. Hasil dari peniaian indvidusecara periodik tiap bulan dan 6 bulanan menjadi dasar untuk pemberian reward. Pemberian reward berupa pengusulan tanda jasa, kenaikan pangkat (UKP) baik perwira, bintara maupun tamtama. Untuk mahasiswa pemberian reward diberikan kepada mahasiswa yang memiliki prestasi akademik terbaik sesuai dengan Keputusan Komandan. Harapannya adalah mendapatkan kinerja yang maksimal dan diharapkan untuk mendapatkan Reward dari Pimpinan. Reward berupa pengusulan kenaikan pangkat, tanda jasa dan promosi jabatan
Data Dukung:
a. Daftar nama pengiriman tanda kehormatan
b. Laporan samapta
c. Kep lulusan terbaik
d. Kep ttesis, Skripsi dan TA terbaik
e. UKP Perwira
f. UKP Bintara
g. Undangan rapat
h. Notulen rapat</t>
  </si>
  <si>
    <t>https://drive.google.com/drive/folders/1ekspXfqWazymbhn7dwQt7zfwteJLUM9e?usp=sharing</t>
  </si>
  <si>
    <t xml:space="preserve">Pemeriksaan terhadap Dokumen dalam Link Bukti Dukung telah memenuhi kriteria jawaban “Ya” bahwa hasil penilaian kinerja individu telah dijadikan dasar untuk pemberian reward (Seperti: pengembangan karir individu, atau penghargaan)
</t>
  </si>
  <si>
    <t>v.</t>
  </si>
  <si>
    <t xml:space="preserve">Penegakan Aturan Disiplin/Kode Etik/Kode Perilaku Pegawai </t>
  </si>
  <si>
    <t>Aturan disiplin/kode etik/kode perilaku telah dilaksanakan/diimplementasikan</t>
  </si>
  <si>
    <t>a. Jika unit kerja telah mengimplementasikan seluruh aturan disiplin/kode etik/kode perilaku yang ditetapkan organisasi dan juga membuat inovasi terkait aturan disiplin/kode etik/kode perilaku yang sesuai dengan karakteristik unit kerja
b. Jika unit kerja telah mengimplementasikan seluruh aturan disiplin/kode etik/kode perilaku yang ditetapkan organisasi
c. Jika unit kerja telah mengimplementasikan sebagian aturan disiplin/kode etik/kode perilaku yang ditetapkan organisasi
d. Jika unit kerja belum mengimplementasikan aturan disiplin/kode etik/kode perilaku yang ditetapkan organisasi</t>
  </si>
  <si>
    <t>STTAL dalam menerapkan disiplin dengan  upaya dan kegiatan yang dilaksanakan sesuai dengan tugas pokok yang diberikan oleh STTAL.  Dalam melaksanakan penegakan disiplin diarahkan ke dala pembentukan karakter yang didasarkan pada aturan disiplin dan kode etik.
Data Dukung:
a. Perkasal 30 tentang sanksi administrasi
b. Pembinaan personel DPB
c. Dokumen pelaksanaan Gaktib;
d. SOP Pengamanan personel.
e. Rekapitulasi penyelesaian perkara
f.Penjatuhan hukuman personel
g.Sanksi administrasi
h. Kep tata kehiupan kampus
i. SOP pengamanan personel
j. Kep Dewan Senat</t>
  </si>
  <si>
    <t>https://drive.google.com/drive/folders/1ExG5idNRqgRw8A2NjMPQgHP4Dm06911a?usp=share_link</t>
  </si>
  <si>
    <t xml:space="preserve">Pemeriksaan terhadap semua Dokumen dan Foto kegiatan yang ada dalam Link Bukti Dukung, dapat dipenuhi kriteria jawaban “B” bahwa unit kerja telah mengimplementasikan seluruh aturan disiplin/kode etik/kode perilaku yang ditetapkan organisasi
</t>
  </si>
  <si>
    <t>vi.</t>
  </si>
  <si>
    <t xml:space="preserve">Sistem Informasi Kepegawaian </t>
  </si>
  <si>
    <t>Data informasi kepegawaian unit kerja telah dimutakhirkan secara berkala</t>
  </si>
  <si>
    <t>a. Jika data informasi kepegawaian unit kerja dapat diakses oleh pegawai dan dimutakhirkan setiap ada perubahan data pegawai
b. Jika data informasi kepegawaian unit kerja dapat diakses oleh pegawai dan  dimutakhirkan namun secara berkala
c. Jika data informasi kepegawaian unit kerja belum dimutakhirkan</t>
  </si>
  <si>
    <t>STTAL dalam memberikan data informasi personel yang terupdate melalui Sistem informasi  Personel. Melalui Sisinfopers dapat diketahui riwayat hidup dan data-data lengkap tentang personel tersebut mulai dari riwayat pendidian, jabatan dan kompetensi yang dimiliki serta perubahan pangkat dan jabatan. Update data personel STTAL dilaksanakan setiap satu minggu sekali dengan mengirimkan laporan mingguan personel ke Komando atas.  Melalui sisinfo pers dapat diketahui kekosongan jabatan, perencanaan pengembangan personel dan mengetahui persentase pemenuhan DSP (daftar susunan personel)
Data Dukung: 
a. Laporan mingguan personel
b.Sisinfopers
c.Laporan Mutasi personel
d.aplikasi E kinerja
e.Laporan Kekuatan Personel Feb
f.Laporan kekuatan Personel Nov</t>
  </si>
  <si>
    <t>https://drive.google.com/drive/folders/1_VCavme0n6AOqGFvUKKwpmtiC8Dy_WPn?usp=sharing</t>
  </si>
  <si>
    <t xml:space="preserve">Pemeriksaan terhadap semua Dokumen dan Foto kegiatan yang ada dalam Link Bukti Dukung, dapat dipenuhi kriteria jawaban “B” bahwa data informasi kepegawaian unit kerja dapat diakses oleh pegawai dan  dimutakhirkan namun secara berkala.
</t>
  </si>
  <si>
    <t>Peta Proses Bisnis Mempengaruhi Penyederhanaan Jabatan</t>
  </si>
  <si>
    <t xml:space="preserve">Telah disusun peta proses bisnis dengan adanya penyederhanaan jabatan 
 </t>
  </si>
  <si>
    <t>a. Peta proses bisnis telah disusun dan mempengaruhi penyederhanaan seluruh jabatan
b. Peta proses bisnis telah disusun dan mempengaruhi penyederhanaan sebagian besar (lebih dari 50%) jabatan
c. Peta proses bisnis telah disusun dan mempengaruhi penyederhanaan sebagian kecil (kurang dari 50%)  jabatan
d. Peta proses bisnis telah disusun dan belum mempengaruhi penyederhanaan jabatan</t>
  </si>
  <si>
    <t xml:space="preserve">Peta bisnis yang telah disusun mempengaruhi beban kerja dari setiap personel organisasi sehingga dari hasil perhitungan beban kerja STTAL perlu melaksanakan perubahan organisasi. Penyusunan Prosmekhubja telah dalam rangka panduan kerja internal dan eksternal mempermudah dalam melaksanakan pekerjaan
Data Dukung:
a. Peta proses bisnis STTAL
b. Kajian nasmik valor
c. Prosmekhubja
d. Temuan setelah proses bisnis dijalankan
</t>
  </si>
  <si>
    <t>https://drive.google.com/drive/folders/1bm92oLR1VnPU1c7Z3Iszk_dPkRS-WXBc?usp=sharing</t>
  </si>
  <si>
    <t xml:space="preserve">Pemeriksaan terhadap semua Dokumen dan Foto kegiatan yang ada dalam Link Bukti Dukung, dapat dipenuhi kriteria jawaban “B” , </t>
  </si>
  <si>
    <t>Sistem Pemerintahan Berbasis Elektronik (SPBE) yang Terintegrasi</t>
  </si>
  <si>
    <t>Implementasi SPBE telah terintegrasi dan mampu mendorong pelaksanaan pelayanan publik yang lebih cepat dan efisien</t>
  </si>
  <si>
    <t>a. Implementasi SPBE telah terintegrasi dan mampu mendorong pelaksanaan pelayanan publik yang lebih cepat dan efisien 
b. Implementasi SPBE telah mampu mendorong pelaksanaan pelayanan publik yang lebih cepat dan efisien, namun belum terintegrasi (parsial)
c. Implementasi SPBE belum mendorong pelaksanaan pelayanan publik yang lebih cepat dan efisien</t>
  </si>
  <si>
    <r>
      <t xml:space="preserve"> STTAL telah mengimplementasikan SPBE yang terintegrasi dalam bentuk aplikasi untuk
pelayanan publik yang lebih cepat dan efisien
Data Dukung:
</t>
    </r>
    <r>
      <rPr>
        <sz val="12"/>
        <rFont val="Bookman Old Style"/>
        <family val="1"/>
      </rPr>
      <t>1. repository STTAL
2. e library STTAL
3. Fusi Hidrografi
4. Berita harian di website.</t>
    </r>
    <r>
      <rPr>
        <sz val="12"/>
        <color theme="1"/>
        <rFont val="Bookman Old Style"/>
        <family val="1"/>
      </rPr>
      <t xml:space="preserve">
5. LPSE
6. Laporan SPBE di STTAL
Data LINK:</t>
    </r>
  </si>
  <si>
    <t>https://drive.google.com/drive/folders/1fNQqORUPB2WZP3ZbeVz5B_9qEZYskU2Q?usp=sharing</t>
  </si>
  <si>
    <t xml:space="preserve">'Pemeriksaan terhadap semua Dokumen dan Foto kegiatan yang ada dalam Link Bukti Dukung, dapat dipenuhi kriteria jawaban “B” , </t>
  </si>
  <si>
    <t>Implementasi SPBE telah terintegrasi dan mampu mendorong pelaksanaan pelayanan internal organisasi yang lebih cepat dan efisien</t>
  </si>
  <si>
    <t>a. Implementasi SPBE telah terintegrasi dan mampu mendorong pelaksanaan pelayanan internal unit kerja yang lebih cepat dan efisien 
b. Implementasi SPBE telah mampu mendorong pelaksanaan pelayanan internal unit kerja yang lebih cepat dan efisien, namun belum terintegrasi (parsial)
c. Implementasi SPBE belum mendorong pelaksanaan pelayanan internal unit kerja yang lebih cepat dan efisien</t>
  </si>
  <si>
    <t xml:space="preserve"> STTAL telah mengimplementasikan SPBE yang terintegrasi dalam aplikasi untuk mendorong pelaksanaan pelayanan internal unit kerja yang lebih cepat dan efisien
Data Dukung:
1. repository STTAL
2. e library STTAL
3. SIAKAD
4. Web STTAL.
5. LPSE
Data LINK:</t>
  </si>
  <si>
    <t>https://drive.google.com/drive/folders/1zAqrG5nTHpCMAWxVLnXoHsoC9on8Bl_6?usp=sharing</t>
  </si>
  <si>
    <t>Transformasi Digital Memberikan Nilai Manfaat</t>
  </si>
  <si>
    <t xml:space="preserve">Transformasi digital pada bidang proses bisnis utama telah mampu memberikan nilai manfaat bagi unit kerja secara optimal </t>
  </si>
  <si>
    <t>a. Kriteria huruf b telah terpenuhi dan penerapan atau penggunaan dari manfaat/dampak dari transformasi digital pada bidang proses bisnis utama bagi unit kerja telah dilakukan validasi dan evaluasi serta ditindaklanjuti secara berkelanjutan
b. Kriteria huruf c telah terpenuhi dan manfaat/dampak dari transformasi digital pada bidang proses bisnis utama telah diterapkan/digunakan oleh unit kerja sesuai dengan sasaran dan target manfaat/dampak
c. Kriteria huruf d telah terpenuhi dan manfaat/dampak dari transformasi digital pada bidang proses bisnis utama telah mampu direalisasikan pada unit kerja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</si>
  <si>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 xml:space="preserve"> STTAL telah melakukan transformasi digital secara berkelanjutan untuk 
memberikan nilai manfaat bagi unit kerja
Data Dukung:
1.Rekapitulasi Pengaduan Masyarakat
2.Lap Evatinjut  STTAL
Data LINK:</t>
  </si>
  <si>
    <t>https://drive.google.com/drive/folders/1lIJpqnrsS3Hi4Vi-gUy47u5L7ofplcky?usp=sharing</t>
  </si>
  <si>
    <t>Transformasi digital pada bidang administrasi pemerintahan telah mampu memberikan nilai manfaat bagi unit kerja secara optimal</t>
  </si>
  <si>
    <t>a. Kriteria huruf b telah terpenuhi dan penerapan atau penggunaan dari manfaat/dampak dari transformasi digital pada bidang administrasi pemerintahan bagi unit kerja telah dilakukan validasi dan evaluasi serta ditindaklanjuti secara berkelanjutan
b. Kriteria huruf c telah terpenuhi dan manfaat/dampak dari transformasi digital pada bidang administrasi pemerintahan telah diterapkan/digunakan oleh unit kerja sesuai dengan sasaran dan target manfaat/dampak
c. Kriteria huruf d telah terpenuhi dan manfaat/dampak dari transformasi digital pada bidang administrasi pemerintahan telah mampu direalisasikan pada unit kerja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</si>
  <si>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r>
      <t xml:space="preserve"> STTAL telah melakukan transformasi digital pada bidang administrasi untuk memberikan nilai manfaat pada bidang administrasi pemerintahan.
Data Dukung:
a</t>
    </r>
    <r>
      <rPr>
        <sz val="12"/>
        <color rgb="FFFF0000"/>
        <rFont val="Bookman Old Style"/>
        <family val="1"/>
      </rPr>
      <t xml:space="preserve">. </t>
    </r>
    <r>
      <rPr>
        <sz val="12"/>
        <rFont val="Bookman Old Style"/>
        <family val="1"/>
      </rPr>
      <t>Penggunaan transformasi digital seperti LPSE TNI AL SIAKAD, SIMAK BMN, Smart, PDPT DIKTI, Sister dan Web STTAL untuk mempermudah dalam kelancaran administrasi pemerintahan di STTAL
b. Monev Pemanfaatan TI STTAL
c. Laporan Survey Kepuasan.</t>
    </r>
    <r>
      <rPr>
        <sz val="12"/>
        <color theme="1"/>
        <rFont val="Bookman Old Style"/>
        <family val="1"/>
      </rPr>
      <t xml:space="preserve">
</t>
    </r>
  </si>
  <si>
    <t>https://drive.google.com/drive/folders/1t9ZSU9_ApptoaTIlCuMxdGZoGoQDb16O?usp=sharing</t>
  </si>
  <si>
    <t>Transformasi digital pada bidang pelayanan publik telah mampu memberikan nilai manfaat bagi unit kerja secara optimal</t>
  </si>
  <si>
    <t>a. Kriteria huruf b telah terpenuhi dan penerapan atau penggunaan dari manfaat/dampak dari transformasi digital pada bidang pelayanan publik bagi unit kerja telah dilakukan validasi dan evaluasi serta ditindaklanjuti secara berkelanjutan
b. Kriteria huruf c telah terpenuhi dan manfaat/dampak dari transformasi digital pada bidang pelayanan publik telah diterapkan/digunakan oleh unit kerja sesuai dengan sasaran dan target manfaat/dampak
c. Kriteria huruf d telah terpenuhi dan manfaat/dampak dari transformasi digital pada bidang pelayanan publik telah mampu direalisasikan pada unit kerja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</si>
  <si>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r>
      <t xml:space="preserve"> STTAL telah melakukan transformasi digital pada bidang pelayanan publik untuk memberikan nilai manfaat bagi unit kerja
Data Dukung:
a</t>
    </r>
    <r>
      <rPr>
        <sz val="12"/>
        <rFont val="Bookman Old Style"/>
        <family val="1"/>
      </rPr>
      <t xml:space="preserve">. Sister, PDPT, Siakad, perpustakaan danlain-lain
b. Seluruh layanan sistem informasi terintegrasi dengan sistem manajemen dalam Web STTAL
</t>
    </r>
  </si>
  <si>
    <t>https://drive.google.com/drive/folders/1SrqdEk0Ut2BWjHVAmpoWiuSvT6A2OAe1?usp=sharing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</si>
</sst>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charset val="1"/>
      <scheme val="minor"/>
    </font>
    <font>
      <sz val="11"/>
      <color theme="1"/>
      <name val="Calibri"/>
      <family val="2"/>
      <charset val="1"/>
      <scheme val="minor"/>
    </font>
    <font>
      <u/>
      <sz val="11"/>
      <color theme="10"/>
      <name val="Calibri"/>
      <family val="2"/>
      <charset val="1"/>
      <scheme val="minor"/>
    </font>
    <font>
      <b/>
      <sz val="14"/>
      <color theme="1"/>
      <name val="Bookman Old Style"/>
      <family val="1"/>
    </font>
    <font>
      <sz val="14"/>
      <color theme="1"/>
      <name val="Calibri"/>
    </font>
    <font>
      <b/>
      <sz val="14"/>
      <color theme="0"/>
      <name val="Bookman Old Style"/>
    </font>
    <font>
      <sz val="11"/>
      <name val="Calibri"/>
    </font>
    <font>
      <b/>
      <sz val="14"/>
      <color rgb="FFFFFFFF"/>
      <name val="Bookman Old Style"/>
    </font>
    <font>
      <sz val="11"/>
      <color theme="1"/>
      <name val="Calibri"/>
    </font>
    <font>
      <b/>
      <sz val="14"/>
      <color rgb="FF000000"/>
      <name val="Bookman Old Style"/>
    </font>
    <font>
      <b/>
      <sz val="14"/>
      <color theme="1"/>
      <name val="Bookman Old Style"/>
    </font>
    <font>
      <b/>
      <sz val="12"/>
      <color rgb="FF000000"/>
      <name val="Bookman Old Style"/>
    </font>
    <font>
      <b/>
      <sz val="12"/>
      <color theme="1"/>
      <name val="Bookman Old Style"/>
    </font>
    <font>
      <sz val="12"/>
      <color theme="1"/>
      <name val="Bookman Old Style"/>
    </font>
    <font>
      <sz val="12"/>
      <name val="Bookman Old Style"/>
      <family val="1"/>
    </font>
    <font>
      <sz val="11"/>
      <color theme="1"/>
      <name val="Calibri"/>
      <scheme val="minor"/>
    </font>
    <font>
      <sz val="12"/>
      <color theme="1"/>
      <name val="Bookman Old Style"/>
      <family val="1"/>
    </font>
    <font>
      <i/>
      <sz val="12"/>
      <color theme="1"/>
      <name val="Bookman Old Style"/>
    </font>
    <font>
      <b/>
      <sz val="18"/>
      <color rgb="FFFFFFFF"/>
      <name val="Bookman Old Style"/>
    </font>
    <font>
      <sz val="14"/>
      <color theme="1"/>
      <name val="Bookman Old Style"/>
    </font>
    <font>
      <sz val="12"/>
      <color rgb="FF000000"/>
      <name val="Bookman Old Style"/>
    </font>
    <font>
      <sz val="12"/>
      <color theme="1"/>
      <name val="Calibri"/>
    </font>
    <font>
      <sz val="11"/>
      <color theme="1"/>
      <name val="Bookman Old Style"/>
    </font>
    <font>
      <b/>
      <sz val="16"/>
      <color rgb="FFFFFFFF"/>
      <name val="Bookman Old Style"/>
    </font>
    <font>
      <sz val="16"/>
      <color theme="1"/>
      <name val="Calibri"/>
    </font>
    <font>
      <b/>
      <sz val="16"/>
      <color rgb="FF000000"/>
      <name val="Bookman Old Style"/>
    </font>
    <font>
      <b/>
      <sz val="12"/>
      <color theme="1"/>
      <name val="Bookman Old Style"/>
      <family val="1"/>
    </font>
    <font>
      <sz val="12"/>
      <color rgb="FF292929"/>
      <name val="Bookman Old Style"/>
      <family val="1"/>
    </font>
    <font>
      <sz val="13"/>
      <color theme="1"/>
      <name val="Bookman Old Style"/>
      <family val="1"/>
    </font>
    <font>
      <sz val="12"/>
      <color rgb="FFFF0000"/>
      <name val="Bookman Old Style"/>
      <family val="1"/>
    </font>
  </fonts>
  <fills count="10">
    <fill>
      <patternFill patternType="none"/>
    </fill>
    <fill>
      <patternFill patternType="gray125"/>
    </fill>
    <fill>
      <patternFill patternType="solid">
        <fgColor theme="1"/>
        <bgColor theme="1"/>
      </patternFill>
    </fill>
    <fill>
      <patternFill patternType="solid">
        <fgColor theme="1"/>
        <bgColor rgb="FF274E13"/>
      </patternFill>
    </fill>
    <fill>
      <patternFill patternType="solid">
        <fgColor rgb="FFDAEEF3"/>
        <bgColor rgb="FFDAEEF3"/>
      </patternFill>
    </fill>
    <fill>
      <patternFill patternType="solid">
        <fgColor rgb="FF44546A"/>
        <bgColor rgb="FF44546A"/>
      </patternFill>
    </fill>
    <fill>
      <patternFill patternType="solid">
        <fgColor rgb="FF8497B0"/>
        <bgColor rgb="FF8497B0"/>
      </patternFill>
    </fill>
    <fill>
      <patternFill patternType="solid">
        <fgColor rgb="FF8DB3E2"/>
        <bgColor rgb="FF8DB3E2"/>
      </patternFill>
    </fill>
    <fill>
      <patternFill patternType="solid">
        <fgColor rgb="FF8CB5E2"/>
        <bgColor rgb="FF8CB5E2"/>
      </patternFill>
    </fill>
    <fill>
      <patternFill patternType="solid">
        <fgColor rgb="FF8497AF"/>
        <bgColor rgb="FF8497AF"/>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5" fillId="0" borderId="0"/>
  </cellStyleXfs>
  <cellXfs count="126">
    <xf numFmtId="0" fontId="0" fillId="0" borderId="0" xfId="0"/>
    <xf numFmtId="0" fontId="4" fillId="0" borderId="0" xfId="0" applyFont="1"/>
    <xf numFmtId="2" fontId="7" fillId="2" borderId="4"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0" borderId="5"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xf numFmtId="0" fontId="11" fillId="0" borderId="4" xfId="0" applyFont="1" applyBorder="1" applyAlignment="1">
      <alignment vertical="top" wrapText="1"/>
    </xf>
    <xf numFmtId="49" fontId="12" fillId="0" borderId="4" xfId="0" applyNumberFormat="1" applyFont="1" applyBorder="1" applyAlignment="1">
      <alignment horizontal="center" vertical="top"/>
    </xf>
    <xf numFmtId="0" fontId="12" fillId="0" borderId="4" xfId="0" applyFont="1" applyBorder="1" applyAlignment="1">
      <alignment vertical="top"/>
    </xf>
    <xf numFmtId="0" fontId="12" fillId="0" borderId="4" xfId="0" applyFont="1" applyBorder="1" applyAlignment="1">
      <alignment vertical="top" wrapText="1"/>
    </xf>
    <xf numFmtId="2" fontId="11" fillId="0" borderId="4" xfId="0" applyNumberFormat="1" applyFont="1" applyBorder="1" applyAlignment="1">
      <alignment horizontal="center" vertical="center" wrapText="1"/>
    </xf>
    <xf numFmtId="2" fontId="11" fillId="0" borderId="4" xfId="0" applyNumberFormat="1" applyFont="1" applyBorder="1" applyAlignment="1">
      <alignment horizontal="left" vertical="top" wrapText="1"/>
    </xf>
    <xf numFmtId="10" fontId="11" fillId="0" borderId="1" xfId="0" applyNumberFormat="1" applyFont="1" applyBorder="1" applyAlignment="1">
      <alignment horizontal="center" vertical="center" wrapText="1"/>
    </xf>
    <xf numFmtId="10" fontId="11" fillId="0" borderId="5"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10" fontId="11" fillId="0" borderId="4" xfId="0" applyNumberFormat="1" applyFont="1" applyBorder="1" applyAlignment="1">
      <alignment horizontal="left" vertical="top" wrapText="1"/>
    </xf>
    <xf numFmtId="0" fontId="12" fillId="0" borderId="4" xfId="0" applyFont="1" applyBorder="1" applyAlignment="1">
      <alignment horizontal="center" vertical="top"/>
    </xf>
    <xf numFmtId="2" fontId="12" fillId="0" borderId="4" xfId="0" applyNumberFormat="1" applyFont="1" applyBorder="1" applyAlignment="1">
      <alignment horizontal="center" vertical="center" wrapText="1"/>
    </xf>
    <xf numFmtId="2" fontId="12" fillId="0" borderId="4" xfId="0" applyNumberFormat="1" applyFont="1" applyBorder="1" applyAlignment="1">
      <alignment horizontal="center" vertical="top" wrapText="1"/>
    </xf>
    <xf numFmtId="10" fontId="12" fillId="0" borderId="1" xfId="0" applyNumberFormat="1" applyFont="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0" fontId="12" fillId="0" borderId="4" xfId="0" applyNumberFormat="1" applyFont="1" applyBorder="1" applyAlignment="1">
      <alignment horizontal="left" vertical="top" wrapText="1"/>
    </xf>
    <xf numFmtId="0" fontId="13" fillId="0" borderId="4" xfId="0" applyFont="1" applyBorder="1" applyAlignment="1">
      <alignment horizontal="center" vertical="top"/>
    </xf>
    <xf numFmtId="0" fontId="13" fillId="0" borderId="4" xfId="0" applyFont="1" applyBorder="1" applyAlignment="1">
      <alignment vertical="top" wrapText="1"/>
    </xf>
    <xf numFmtId="2" fontId="13" fillId="0" borderId="4" xfId="0" applyNumberFormat="1" applyFont="1" applyBorder="1" applyAlignment="1">
      <alignment horizontal="center" vertical="center" wrapText="1"/>
    </xf>
    <xf numFmtId="0" fontId="14" fillId="0" borderId="6" xfId="0" applyFont="1" applyBorder="1" applyAlignment="1" applyProtection="1">
      <alignment horizontal="center" vertical="center" wrapText="1"/>
      <protection locked="0"/>
    </xf>
    <xf numFmtId="2" fontId="8" fillId="0" borderId="4"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10" fontId="13" fillId="0" borderId="5" xfId="0" applyNumberFormat="1" applyFont="1" applyBorder="1" applyAlignment="1">
      <alignment horizontal="center" vertical="center"/>
    </xf>
    <xf numFmtId="0" fontId="13" fillId="4" borderId="4" xfId="0" applyFont="1" applyFill="1" applyBorder="1" applyAlignment="1">
      <alignment horizontal="center" vertical="center" wrapText="1"/>
    </xf>
    <xf numFmtId="10" fontId="13" fillId="0" borderId="4" xfId="0" applyNumberFormat="1" applyFont="1" applyBorder="1" applyAlignment="1">
      <alignment horizontal="center" vertical="center"/>
    </xf>
    <xf numFmtId="0" fontId="13" fillId="0" borderId="4" xfId="0" applyFont="1" applyBorder="1" applyAlignment="1">
      <alignment horizontal="left" vertical="top" wrapText="1"/>
    </xf>
    <xf numFmtId="10" fontId="8" fillId="0" borderId="3" xfId="0" applyNumberFormat="1" applyFont="1" applyBorder="1" applyAlignment="1">
      <alignment vertical="top"/>
    </xf>
    <xf numFmtId="2" fontId="8" fillId="0" borderId="4" xfId="0" applyNumberFormat="1" applyFont="1" applyBorder="1" applyAlignment="1">
      <alignment vertical="top"/>
    </xf>
    <xf numFmtId="10" fontId="2" fillId="0" borderId="6" xfId="2" applyNumberFormat="1" applyFill="1" applyBorder="1" applyAlignment="1" applyProtection="1">
      <alignment horizontal="left" vertical="top" wrapText="1"/>
      <protection locked="0"/>
    </xf>
    <xf numFmtId="10" fontId="16" fillId="0" borderId="4" xfId="0" applyNumberFormat="1" applyFont="1" applyBorder="1" applyAlignment="1">
      <alignment vertical="top" wrapText="1"/>
    </xf>
    <xf numFmtId="10" fontId="16" fillId="0" borderId="7" xfId="1" applyNumberFormat="1" applyFont="1" applyFill="1" applyBorder="1" applyAlignment="1" applyProtection="1">
      <alignment horizontal="left" vertical="top" wrapText="1"/>
      <protection locked="0"/>
    </xf>
    <xf numFmtId="10" fontId="13" fillId="0" borderId="8" xfId="0" applyNumberFormat="1" applyFont="1" applyBorder="1" applyAlignment="1">
      <alignment vertical="top" wrapText="1"/>
    </xf>
    <xf numFmtId="0" fontId="13" fillId="0" borderId="4" xfId="0" applyFont="1" applyBorder="1" applyAlignment="1">
      <alignment horizontal="center" vertical="center"/>
    </xf>
    <xf numFmtId="10" fontId="13" fillId="0" borderId="4" xfId="0" applyNumberFormat="1" applyFont="1" applyBorder="1" applyAlignment="1">
      <alignment vertical="top" wrapText="1"/>
    </xf>
    <xf numFmtId="10" fontId="16" fillId="0" borderId="8" xfId="0" applyNumberFormat="1" applyFont="1" applyBorder="1" applyAlignment="1">
      <alignment vertical="top" wrapText="1"/>
    </xf>
    <xf numFmtId="0" fontId="15" fillId="0" borderId="0" xfId="3"/>
    <xf numFmtId="10" fontId="18" fillId="5" borderId="9" xfId="3" applyNumberFormat="1" applyFont="1" applyFill="1" applyBorder="1" applyAlignment="1">
      <alignment horizontal="center" vertical="center" wrapText="1"/>
    </xf>
    <xf numFmtId="164" fontId="18" fillId="5" borderId="9" xfId="3" applyNumberFormat="1" applyFont="1" applyFill="1" applyBorder="1" applyAlignment="1">
      <alignment horizontal="center" vertical="center" wrapText="1"/>
    </xf>
    <xf numFmtId="164" fontId="18" fillId="5" borderId="10" xfId="3" applyNumberFormat="1" applyFont="1" applyFill="1" applyBorder="1" applyAlignment="1">
      <alignment horizontal="center" vertical="center" wrapText="1"/>
    </xf>
    <xf numFmtId="0" fontId="8" fillId="0" borderId="0" xfId="3" applyFont="1" applyAlignment="1">
      <alignment horizontal="center" vertical="center"/>
    </xf>
    <xf numFmtId="0" fontId="8" fillId="0" borderId="0" xfId="3" applyFont="1"/>
    <xf numFmtId="10" fontId="9" fillId="6" borderId="4" xfId="3" applyNumberFormat="1" applyFont="1" applyFill="1" applyBorder="1" applyAlignment="1">
      <alignment horizontal="center" vertical="center" wrapText="1"/>
    </xf>
    <xf numFmtId="2" fontId="9" fillId="6" borderId="4" xfId="3" applyNumberFormat="1" applyFont="1" applyFill="1" applyBorder="1" applyAlignment="1">
      <alignment horizontal="center" vertical="center" wrapText="1"/>
    </xf>
    <xf numFmtId="10" fontId="19" fillId="0" borderId="4" xfId="3" applyNumberFormat="1" applyFont="1" applyBorder="1" applyAlignment="1">
      <alignment horizontal="center" vertical="center" wrapText="1"/>
    </xf>
    <xf numFmtId="2" fontId="19" fillId="0" borderId="4" xfId="3" applyNumberFormat="1" applyFont="1" applyBorder="1" applyAlignment="1">
      <alignment horizontal="center" vertical="center" wrapText="1"/>
    </xf>
    <xf numFmtId="2" fontId="20" fillId="0" borderId="4" xfId="3" applyNumberFormat="1" applyFont="1" applyBorder="1" applyAlignment="1">
      <alignment horizontal="center" vertical="center" wrapText="1"/>
    </xf>
    <xf numFmtId="49" fontId="13" fillId="0" borderId="4" xfId="3" quotePrefix="1" applyNumberFormat="1" applyFont="1" applyBorder="1" applyAlignment="1">
      <alignment horizontal="center" vertical="top" wrapText="1"/>
    </xf>
    <xf numFmtId="1" fontId="20" fillId="0" borderId="4" xfId="3" applyNumberFormat="1" applyFont="1" applyBorder="1" applyAlignment="1">
      <alignment horizontal="center" vertical="top" wrapText="1"/>
    </xf>
    <xf numFmtId="0" fontId="20" fillId="0" borderId="4" xfId="3" applyFont="1" applyBorder="1" applyAlignment="1">
      <alignment vertical="top" wrapText="1"/>
    </xf>
    <xf numFmtId="10" fontId="12" fillId="7" borderId="4" xfId="3" applyNumberFormat="1" applyFont="1" applyFill="1" applyBorder="1" applyAlignment="1">
      <alignment horizontal="center" vertical="center" wrapText="1"/>
    </xf>
    <xf numFmtId="2" fontId="12" fillId="7" borderId="4" xfId="3" applyNumberFormat="1" applyFont="1" applyFill="1" applyBorder="1" applyAlignment="1">
      <alignment horizontal="center" vertical="center" wrapText="1"/>
    </xf>
    <xf numFmtId="0" fontId="12" fillId="8" borderId="4" xfId="3" applyFont="1" applyFill="1" applyBorder="1" applyAlignment="1">
      <alignment vertical="top" wrapText="1"/>
    </xf>
    <xf numFmtId="0" fontId="12" fillId="7" borderId="4" xfId="3" applyFont="1" applyFill="1" applyBorder="1" applyAlignment="1">
      <alignment horizontal="center" vertical="top" wrapText="1"/>
    </xf>
    <xf numFmtId="0" fontId="21" fillId="0" borderId="0" xfId="3" applyFont="1"/>
    <xf numFmtId="2" fontId="10" fillId="9" borderId="4" xfId="3" applyNumberFormat="1" applyFont="1" applyFill="1" applyBorder="1" applyAlignment="1">
      <alignment horizontal="center" vertical="center" wrapText="1"/>
    </xf>
    <xf numFmtId="0" fontId="9" fillId="6" borderId="4" xfId="3" applyFont="1" applyFill="1" applyBorder="1" applyAlignment="1">
      <alignment vertical="top" wrapText="1"/>
    </xf>
    <xf numFmtId="10" fontId="8" fillId="0" borderId="0" xfId="3" applyNumberFormat="1" applyFont="1" applyAlignment="1">
      <alignment vertical="center"/>
    </xf>
    <xf numFmtId="2" fontId="22" fillId="0" borderId="0" xfId="3" applyNumberFormat="1" applyFont="1" applyAlignment="1">
      <alignment horizontal="center" vertical="center"/>
    </xf>
    <xf numFmtId="0" fontId="13" fillId="0" borderId="0" xfId="3" applyFont="1" applyAlignment="1">
      <alignment vertical="top" wrapText="1"/>
    </xf>
    <xf numFmtId="0" fontId="13" fillId="0" borderId="0" xfId="3" applyFont="1" applyAlignment="1">
      <alignment horizontal="center" vertical="top"/>
    </xf>
    <xf numFmtId="0" fontId="12" fillId="0" borderId="0" xfId="3" applyFont="1" applyAlignment="1">
      <alignment horizontal="center" vertical="top"/>
    </xf>
    <xf numFmtId="0" fontId="12" fillId="0" borderId="0" xfId="3" applyFont="1" applyAlignment="1">
      <alignment vertical="top"/>
    </xf>
    <xf numFmtId="10" fontId="11" fillId="6" borderId="4" xfId="3" applyNumberFormat="1" applyFont="1" applyFill="1" applyBorder="1" applyAlignment="1">
      <alignment horizontal="center" vertical="center" wrapText="1"/>
    </xf>
    <xf numFmtId="2" fontId="11" fillId="6" borderId="4" xfId="3" applyNumberFormat="1" applyFont="1" applyFill="1" applyBorder="1" applyAlignment="1">
      <alignment horizontal="center" vertical="center" wrapText="1"/>
    </xf>
    <xf numFmtId="10" fontId="20" fillId="0" borderId="4" xfId="3" applyNumberFormat="1" applyFont="1" applyBorder="1" applyAlignment="1">
      <alignment horizontal="center" vertical="center" wrapText="1"/>
    </xf>
    <xf numFmtId="49" fontId="13" fillId="0" borderId="4" xfId="3" applyNumberFormat="1" applyFont="1" applyBorder="1" applyAlignment="1">
      <alignment vertical="top" wrapText="1"/>
    </xf>
    <xf numFmtId="0" fontId="23" fillId="5" borderId="4"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2" fontId="23" fillId="5" borderId="4" xfId="3" applyNumberFormat="1" applyFont="1" applyFill="1" applyBorder="1" applyAlignment="1">
      <alignment horizontal="center" vertical="center" wrapText="1"/>
    </xf>
    <xf numFmtId="0" fontId="24" fillId="0" borderId="0" xfId="3" applyFont="1"/>
    <xf numFmtId="0" fontId="23" fillId="0" borderId="0" xfId="3" applyFont="1" applyAlignment="1">
      <alignment horizontal="center" vertical="center" wrapText="1"/>
    </xf>
    <xf numFmtId="10" fontId="23" fillId="0" borderId="0" xfId="3" applyNumberFormat="1" applyFont="1" applyAlignment="1">
      <alignment horizontal="center" vertical="center" wrapText="1"/>
    </xf>
    <xf numFmtId="2" fontId="23" fillId="0" borderId="0" xfId="3" applyNumberFormat="1" applyFont="1" applyAlignment="1">
      <alignment horizontal="center" vertical="center" wrapText="1"/>
    </xf>
    <xf numFmtId="0" fontId="25" fillId="0" borderId="0" xfId="3" applyFont="1" applyAlignment="1">
      <alignment horizontal="left" vertical="center"/>
    </xf>
    <xf numFmtId="0" fontId="11" fillId="0" borderId="4" xfId="0" applyFont="1" applyBorder="1" applyAlignment="1">
      <alignment horizontal="center" vertical="top"/>
    </xf>
    <xf numFmtId="0" fontId="14" fillId="0" borderId="7" xfId="0" applyFont="1" applyBorder="1" applyAlignment="1">
      <alignment vertical="top" wrapText="1"/>
    </xf>
    <xf numFmtId="0" fontId="2" fillId="0" borderId="6" xfId="2" applyBorder="1" applyAlignment="1">
      <alignment vertical="top" wrapText="1"/>
    </xf>
    <xf numFmtId="2" fontId="0" fillId="0" borderId="6" xfId="0" applyNumberFormat="1" applyBorder="1" applyAlignment="1">
      <alignment horizontal="center" vertical="center" wrapText="1"/>
    </xf>
    <xf numFmtId="2" fontId="26" fillId="0" borderId="6" xfId="0" applyNumberFormat="1" applyFont="1" applyBorder="1" applyAlignment="1">
      <alignment horizontal="center" vertical="center" wrapText="1"/>
    </xf>
    <xf numFmtId="10" fontId="16" fillId="0" borderId="4" xfId="0" applyNumberFormat="1" applyFont="1" applyBorder="1" applyAlignment="1">
      <alignment horizontal="left" vertical="top" wrapText="1"/>
    </xf>
    <xf numFmtId="10" fontId="13" fillId="0" borderId="4" xfId="0" applyNumberFormat="1" applyFont="1" applyBorder="1" applyAlignment="1">
      <alignment horizontal="left" vertical="top" wrapText="1"/>
    </xf>
    <xf numFmtId="0" fontId="16" fillId="0" borderId="4" xfId="0" applyFont="1" applyBorder="1" applyAlignment="1">
      <alignment horizontal="left" vertical="top" wrapText="1"/>
    </xf>
    <xf numFmtId="0" fontId="16" fillId="0" borderId="0" xfId="0" applyFont="1" applyAlignment="1">
      <alignment horizontal="justify" vertical="top" wrapText="1"/>
    </xf>
    <xf numFmtId="0" fontId="27" fillId="0" borderId="7" xfId="0" applyFont="1" applyBorder="1" applyAlignment="1">
      <alignment vertical="top" wrapText="1"/>
    </xf>
    <xf numFmtId="0" fontId="16" fillId="0" borderId="4" xfId="0" applyFont="1" applyBorder="1" applyAlignment="1">
      <alignment vertical="top" wrapText="1"/>
    </xf>
    <xf numFmtId="0" fontId="16" fillId="0" borderId="7" xfId="0" applyFont="1" applyBorder="1" applyAlignment="1">
      <alignment vertical="top" wrapText="1"/>
    </xf>
    <xf numFmtId="10" fontId="16" fillId="0" borderId="5" xfId="0" applyNumberFormat="1" applyFont="1" applyBorder="1" applyAlignment="1">
      <alignment vertical="top" wrapText="1"/>
    </xf>
    <xf numFmtId="0" fontId="28" fillId="0" borderId="8" xfId="0" applyFont="1" applyBorder="1" applyAlignment="1">
      <alignment vertical="top" wrapText="1"/>
    </xf>
    <xf numFmtId="0" fontId="13" fillId="0" borderId="4" xfId="0" quotePrefix="1" applyFont="1" applyBorder="1" applyAlignment="1">
      <alignment horizontal="center" vertical="top"/>
    </xf>
    <xf numFmtId="0" fontId="13" fillId="0" borderId="1" xfId="3" applyFont="1" applyBorder="1" applyAlignment="1">
      <alignment horizontal="left" vertical="top" wrapText="1"/>
    </xf>
    <xf numFmtId="0" fontId="6" fillId="0" borderId="2" xfId="3" applyFont="1" applyBorder="1"/>
    <xf numFmtId="0" fontId="6" fillId="0" borderId="3" xfId="3" applyFont="1" applyBorder="1"/>
    <xf numFmtId="0" fontId="12" fillId="8" borderId="1" xfId="3" applyFont="1" applyFill="1" applyBorder="1" applyAlignment="1">
      <alignment horizontal="left" vertical="top" wrapText="1"/>
    </xf>
    <xf numFmtId="0" fontId="9" fillId="6" borderId="1" xfId="3" applyFont="1" applyFill="1" applyBorder="1" applyAlignment="1">
      <alignment horizontal="center" vertical="top" wrapText="1"/>
    </xf>
    <xf numFmtId="0" fontId="18" fillId="5" borderId="10" xfId="3" applyFont="1" applyFill="1" applyBorder="1" applyAlignment="1">
      <alignment horizontal="center" vertical="center" wrapText="1"/>
    </xf>
    <xf numFmtId="0" fontId="6" fillId="0" borderId="11" xfId="3" applyFont="1" applyBorder="1"/>
    <xf numFmtId="0" fontId="12" fillId="9" borderId="1" xfId="3" applyFont="1" applyFill="1" applyBorder="1" applyAlignment="1">
      <alignment horizontal="center" vertical="top" wrapText="1"/>
    </xf>
    <xf numFmtId="0" fontId="10" fillId="9" borderId="1" xfId="3" applyFont="1" applyFill="1" applyBorder="1" applyAlignment="1">
      <alignment horizontal="left" vertical="top" wrapText="1"/>
    </xf>
    <xf numFmtId="0" fontId="25" fillId="0" borderId="0" xfId="3" applyFont="1" applyAlignment="1">
      <alignment horizontal="left" vertical="center"/>
    </xf>
    <xf numFmtId="0" fontId="15" fillId="0" borderId="0" xfId="3"/>
    <xf numFmtId="0" fontId="23" fillId="5" borderId="1" xfId="3"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1" fontId="11" fillId="0" borderId="4" xfId="0" applyNumberFormat="1" applyFont="1" applyBorder="1" applyAlignment="1">
      <alignment horizontal="center" vertical="top"/>
    </xf>
    <xf numFmtId="10" fontId="11" fillId="0" borderId="1" xfId="0" applyNumberFormat="1" applyFont="1" applyBorder="1" applyAlignment="1">
      <alignment horizontal="left" vertical="top" wrapText="1"/>
    </xf>
    <xf numFmtId="10" fontId="12" fillId="0" borderId="1" xfId="0" applyNumberFormat="1" applyFont="1" applyBorder="1" applyAlignment="1">
      <alignment horizontal="left" vertical="top" wrapText="1"/>
    </xf>
    <xf numFmtId="0" fontId="28" fillId="0" borderId="1" xfId="0" quotePrefix="1" applyFont="1" applyBorder="1" applyAlignment="1">
      <alignment horizontal="left" vertical="top" wrapText="1"/>
    </xf>
    <xf numFmtId="10" fontId="8" fillId="0" borderId="3" xfId="0" applyNumberFormat="1" applyFont="1" applyBorder="1"/>
    <xf numFmtId="2" fontId="8" fillId="0" borderId="4" xfId="0" applyNumberFormat="1" applyFont="1" applyBorder="1"/>
    <xf numFmtId="10" fontId="13" fillId="0" borderId="1" xfId="0" applyNumberFormat="1" applyFont="1" applyBorder="1" applyAlignment="1">
      <alignment horizontal="left" vertical="top" wrapText="1"/>
    </xf>
    <xf numFmtId="10" fontId="16" fillId="0" borderId="1" xfId="0" quotePrefix="1" applyNumberFormat="1" applyFont="1" applyBorder="1" applyAlignment="1">
      <alignment horizontal="left" vertical="top" wrapText="1"/>
    </xf>
  </cellXfs>
  <cellStyles count="4">
    <cellStyle name="Hyperlink" xfId="2" builtinId="8"/>
    <cellStyle name="Normal" xfId="0" builtinId="0"/>
    <cellStyle name="Normal 2" xfId="3" xr:uid="{E07D84AA-A39F-4FE0-AAF1-E63855EF470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TIK\Downloads\23.%20STTAL%20(78.78).xlsx" TargetMode="External"/><Relationship Id="rId1" Type="http://schemas.openxmlformats.org/officeDocument/2006/relationships/externalLinkPath" Target="/Users/PTIK/Downloads/23.%20STTAL%20(78.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waban"/>
    </sheetNames>
    <sheetDataSet>
      <sheetData sheetId="0">
        <row r="5">
          <cell r="R5">
            <v>2.5995833333333334</v>
          </cell>
        </row>
        <row r="22">
          <cell r="R22">
            <v>1.9733333333333332</v>
          </cell>
        </row>
        <row r="35">
          <cell r="R35">
            <v>3.7241666666666666</v>
          </cell>
        </row>
        <row r="60">
          <cell r="R60">
            <v>3.7510416666666666</v>
          </cell>
        </row>
        <row r="74">
          <cell r="R74">
            <v>4.2097499999999997</v>
          </cell>
        </row>
        <row r="98">
          <cell r="R98">
            <v>3.3174999999999999</v>
          </cell>
        </row>
        <row r="124">
          <cell r="R124">
            <v>2.42</v>
          </cell>
        </row>
        <row r="136">
          <cell r="R136">
            <v>2.335</v>
          </cell>
        </row>
        <row r="146">
          <cell r="R146">
            <v>3.5</v>
          </cell>
        </row>
        <row r="156">
          <cell r="R156">
            <v>4.01</v>
          </cell>
        </row>
        <row r="165">
          <cell r="R165">
            <v>6.875</v>
          </cell>
        </row>
        <row r="188">
          <cell r="R188">
            <v>3.7625000000000002</v>
          </cell>
        </row>
        <row r="200">
          <cell r="R200">
            <v>16.362500000000001</v>
          </cell>
        </row>
        <row r="201">
          <cell r="R201">
            <v>3.75</v>
          </cell>
        </row>
        <row r="203">
          <cell r="R203">
            <v>16.1875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_VCavme0n6AOqGFvUKKwpmtiC8Dy_WPn?usp=sharing" TargetMode="External"/><Relationship Id="rId13" Type="http://schemas.openxmlformats.org/officeDocument/2006/relationships/hyperlink" Target="https://drive.google.com/drive/folders/1D9Od0rQgrIVXxQ6I7pynN9fgHCtZAdy_?usp=sharing" TargetMode="External"/><Relationship Id="rId18" Type="http://schemas.openxmlformats.org/officeDocument/2006/relationships/hyperlink" Target="https://drive.google.com/drive/folders/12J05XCl_Vp48ph6FUIExudf0mJV5vB7z?usp=sharing" TargetMode="External"/><Relationship Id="rId3" Type="http://schemas.openxmlformats.org/officeDocument/2006/relationships/hyperlink" Target="https://drive.google.com/drive/folders/1MNW_33IsBxgMAbsqFyFpU6bHzxI-MNMY?usp=sharing" TargetMode="External"/><Relationship Id="rId21" Type="http://schemas.openxmlformats.org/officeDocument/2006/relationships/hyperlink" Target="https://drive.google.com/drive/folders/1zAqrG5nTHpCMAWxVLnXoHsoC9on8Bl_6?usp=sharing" TargetMode="External"/><Relationship Id="rId7" Type="http://schemas.openxmlformats.org/officeDocument/2006/relationships/hyperlink" Target="https://drive.google.com/drive/folders/1ExG5idNRqgRw8A2NjMPQgHP4Dm06911a?usp=share_link" TargetMode="External"/><Relationship Id="rId12" Type="http://schemas.openxmlformats.org/officeDocument/2006/relationships/hyperlink" Target="https://drive.google.com/drive/folders/1H1blI6a71eoKQMVTkMJ4qXQfoJY5p7Mh?usp=sharing" TargetMode="External"/><Relationship Id="rId17" Type="http://schemas.openxmlformats.org/officeDocument/2006/relationships/hyperlink" Target="https://drive.google.com/drive/folders/1cR1HBuYkKGVkuFnBNJIrbKTQ8p62i5-D?usp=sharing" TargetMode="External"/><Relationship Id="rId2" Type="http://schemas.openxmlformats.org/officeDocument/2006/relationships/hyperlink" Target="https://drive.google.com/drive/folders/10Xg6Usp692c1VOc0kOA0XhiXMvNbHzD9?usp=sharing" TargetMode="External"/><Relationship Id="rId16" Type="http://schemas.openxmlformats.org/officeDocument/2006/relationships/hyperlink" Target="https://drive.google.com/drive/folders/1-oA66OhNQwT4VQFBAQT1YJgkc1tH1C_b?usp=sharing" TargetMode="External"/><Relationship Id="rId20" Type="http://schemas.openxmlformats.org/officeDocument/2006/relationships/hyperlink" Target="https://drive.google.com/drive/folders/1fNQqORUPB2WZP3ZbeVz5B_9qEZYskU2Q?usp=sharing" TargetMode="External"/><Relationship Id="rId1" Type="http://schemas.openxmlformats.org/officeDocument/2006/relationships/hyperlink" Target="https://drive.google.com/drive/folders/1z92vmI4__pR4D-DKKTUroIFhJy4U0fMX?usp=sharing" TargetMode="External"/><Relationship Id="rId6" Type="http://schemas.openxmlformats.org/officeDocument/2006/relationships/hyperlink" Target="https://drive.google.com/drive/folders/1ekspXfqWazymbhn7dwQt7zfwteJLUM9e?usp=sharing" TargetMode="External"/><Relationship Id="rId11" Type="http://schemas.openxmlformats.org/officeDocument/2006/relationships/hyperlink" Target="https://drive.google.com/drive/folders/10UpQOudrlBC7E0Ii5lq4wkSaaZLmVuRN?usp=sharing" TargetMode="External"/><Relationship Id="rId24" Type="http://schemas.openxmlformats.org/officeDocument/2006/relationships/hyperlink" Target="https://drive.google.com/drive/folders/1SrqdEk0Ut2BWjHVAmpoWiuSvT6A2OAe1?usp=sharing" TargetMode="External"/><Relationship Id="rId5" Type="http://schemas.openxmlformats.org/officeDocument/2006/relationships/hyperlink" Target="https://drive.google.com/drive/folders/1mMc4gL-OxY8gh0gnt4Cm7wxInsgsxhuC?usp=sharing" TargetMode="External"/><Relationship Id="rId15" Type="http://schemas.openxmlformats.org/officeDocument/2006/relationships/hyperlink" Target="https://drive.google.com/drive/folders/1okqRyQWAg8YCar8AopS9J0A_kMekenYY?usp=sharing" TargetMode="External"/><Relationship Id="rId23" Type="http://schemas.openxmlformats.org/officeDocument/2006/relationships/hyperlink" Target="https://drive.google.com/drive/folders/1t9ZSU9_ApptoaTIlCuMxdGZoGoQDb16O?usp=sharing" TargetMode="External"/><Relationship Id="rId10" Type="http://schemas.openxmlformats.org/officeDocument/2006/relationships/hyperlink" Target="https://drive.google.com/drive/folders/1TT5LsAWG_SDxOzWq-OcMvN1XOuqgCZwm?usp=sharing" TargetMode="External"/><Relationship Id="rId19" Type="http://schemas.openxmlformats.org/officeDocument/2006/relationships/hyperlink" Target="https://drive.google.com/drive/folders/1bm92oLR1VnPU1c7Z3Iszk_dPkRS-WXBc?usp=sharing" TargetMode="External"/><Relationship Id="rId4" Type="http://schemas.openxmlformats.org/officeDocument/2006/relationships/hyperlink" Target="https://drive.google.com/drive/folders/1NLzkyc_VSCzBHj63djqLNXdGjk2Ctob_?usp=sharing" TargetMode="External"/><Relationship Id="rId9" Type="http://schemas.openxmlformats.org/officeDocument/2006/relationships/hyperlink" Target="https://drive.google.com/drive/folders/1dieeOw8q9V4CFo-vRRSwwPdP7pqbdVA-?usp=sharing" TargetMode="External"/><Relationship Id="rId14" Type="http://schemas.openxmlformats.org/officeDocument/2006/relationships/hyperlink" Target="https://drive.google.com/drive/folders/1gUbrw8EjatUhYEfhCniLkB2NJySytKAW?usp=sharing" TargetMode="External"/><Relationship Id="rId22" Type="http://schemas.openxmlformats.org/officeDocument/2006/relationships/hyperlink" Target="https://drive.google.com/drive/folders/1lIJpqnrsS3Hi4Vi-gUy47u5L7ofplcky?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F5EC-F14C-42C1-9F39-A877F7061CD9}">
  <sheetPr>
    <pageSetUpPr fitToPage="1"/>
  </sheetPr>
  <dimension ref="A1:M22"/>
  <sheetViews>
    <sheetView showGridLines="0" topLeftCell="F1" workbookViewId="0">
      <pane ySplit="4" topLeftCell="A5" activePane="bottomLeft" state="frozen"/>
      <selection pane="bottomLeft" activeCell="C14" sqref="C14:G14"/>
    </sheetView>
  </sheetViews>
  <sheetFormatPr defaultColWidth="14.42578125" defaultRowHeight="15" customHeight="1" x14ac:dyDescent="0.25"/>
  <cols>
    <col min="1" max="1" width="6.140625" style="47" hidden="1" customWidth="1"/>
    <col min="2" max="2" width="4" style="47" customWidth="1"/>
    <col min="3" max="3" width="4.140625" style="47" customWidth="1"/>
    <col min="4" max="4" width="3.42578125" style="47" customWidth="1"/>
    <col min="5" max="5" width="4.42578125" style="47" customWidth="1"/>
    <col min="6" max="6" width="3.28515625" style="47" customWidth="1"/>
    <col min="7" max="7" width="54.140625" style="47" customWidth="1"/>
    <col min="8" max="8" width="10.28515625" style="47" customWidth="1"/>
    <col min="9" max="9" width="20.5703125" style="47" customWidth="1"/>
    <col min="10" max="10" width="14.140625" style="47" customWidth="1"/>
    <col min="11" max="11" width="15.85546875" style="47" customWidth="1"/>
    <col min="12" max="12" width="16.85546875" style="47" customWidth="1"/>
    <col min="13" max="13" width="21.140625" style="47" customWidth="1"/>
    <col min="14" max="16384" width="14.42578125" style="47"/>
  </cols>
  <sheetData>
    <row r="1" spans="1:13" ht="30" customHeight="1" x14ac:dyDescent="0.35">
      <c r="A1" s="81"/>
      <c r="B1" s="85" t="s">
        <v>60</v>
      </c>
      <c r="C1" s="82"/>
      <c r="D1" s="82"/>
      <c r="E1" s="82"/>
      <c r="F1" s="82"/>
      <c r="G1" s="82"/>
      <c r="H1" s="84"/>
      <c r="I1" s="84"/>
      <c r="J1" s="84"/>
      <c r="K1" s="84"/>
      <c r="L1" s="83"/>
      <c r="M1" s="82"/>
    </row>
    <row r="2" spans="1:13" ht="15" customHeight="1" x14ac:dyDescent="0.35">
      <c r="A2" s="81"/>
      <c r="B2" s="110" t="s">
        <v>59</v>
      </c>
      <c r="C2" s="111"/>
      <c r="D2" s="111"/>
      <c r="E2" s="111"/>
      <c r="F2" s="111"/>
      <c r="G2" s="111"/>
      <c r="H2" s="84"/>
      <c r="I2" s="84"/>
      <c r="J2" s="84"/>
      <c r="K2" s="84"/>
      <c r="L2" s="83"/>
      <c r="M2" s="82"/>
    </row>
    <row r="3" spans="1:13" ht="15" customHeight="1" x14ac:dyDescent="0.35">
      <c r="A3" s="81"/>
      <c r="B3" s="82"/>
      <c r="C3" s="82"/>
      <c r="D3" s="82"/>
      <c r="E3" s="82"/>
      <c r="F3" s="82"/>
      <c r="G3" s="82"/>
      <c r="H3" s="84"/>
      <c r="I3" s="84"/>
      <c r="J3" s="84"/>
      <c r="K3" s="84"/>
      <c r="L3" s="83"/>
      <c r="M3" s="82"/>
    </row>
    <row r="4" spans="1:13" ht="15" customHeight="1" x14ac:dyDescent="0.35">
      <c r="A4" s="81">
        <v>1</v>
      </c>
      <c r="B4" s="112" t="s">
        <v>58</v>
      </c>
      <c r="C4" s="102"/>
      <c r="D4" s="102"/>
      <c r="E4" s="102"/>
      <c r="F4" s="102"/>
      <c r="G4" s="103"/>
      <c r="H4" s="80" t="s">
        <v>2</v>
      </c>
      <c r="I4" s="80" t="s">
        <v>57</v>
      </c>
      <c r="J4" s="80" t="s">
        <v>56</v>
      </c>
      <c r="K4" s="80" t="s">
        <v>6</v>
      </c>
      <c r="L4" s="79" t="s">
        <v>7</v>
      </c>
      <c r="M4" s="78" t="s">
        <v>55</v>
      </c>
    </row>
    <row r="5" spans="1:13" ht="36" x14ac:dyDescent="0.25">
      <c r="A5" s="52">
        <v>3</v>
      </c>
      <c r="B5" s="67" t="s">
        <v>12</v>
      </c>
      <c r="C5" s="109" t="s">
        <v>13</v>
      </c>
      <c r="D5" s="102"/>
      <c r="E5" s="102"/>
      <c r="F5" s="102"/>
      <c r="G5" s="103"/>
      <c r="H5" s="54">
        <v>60</v>
      </c>
      <c r="I5" s="54"/>
      <c r="J5" s="54"/>
      <c r="K5" s="54"/>
      <c r="L5" s="53"/>
      <c r="M5" s="53"/>
    </row>
    <row r="6" spans="1:13" ht="15.75" x14ac:dyDescent="0.25">
      <c r="A6" s="52">
        <v>5</v>
      </c>
      <c r="B6" s="60"/>
      <c r="C6" s="59"/>
      <c r="D6" s="77" t="s">
        <v>15</v>
      </c>
      <c r="E6" s="101" t="s">
        <v>16</v>
      </c>
      <c r="F6" s="102"/>
      <c r="G6" s="103"/>
      <c r="H6" s="57">
        <v>8</v>
      </c>
      <c r="I6" s="57">
        <f>[1]Jawaban!R5</f>
        <v>2.5995833333333334</v>
      </c>
      <c r="J6" s="57">
        <f>[1]Jawaban!R124</f>
        <v>2.42</v>
      </c>
      <c r="K6" s="57">
        <f t="shared" ref="K6:K11" si="0">SUM(I6:J6)</f>
        <v>5.0195833333333333</v>
      </c>
      <c r="L6" s="76">
        <f t="shared" ref="L6:L11" si="1">K6/H6</f>
        <v>0.62744791666666666</v>
      </c>
      <c r="M6" s="76" t="str">
        <f t="shared" ref="M6:M11" si="2">IF(AND($B$2="WBK",L6&gt;=60%),"OK",IF(AND($B$2="WBBM",L6&gt;=75%),"OK","Tidak Lulus"))</f>
        <v>OK</v>
      </c>
    </row>
    <row r="7" spans="1:13" ht="15.75" x14ac:dyDescent="0.25">
      <c r="A7" s="52">
        <v>22</v>
      </c>
      <c r="B7" s="60"/>
      <c r="C7" s="60"/>
      <c r="D7" s="77" t="s">
        <v>54</v>
      </c>
      <c r="E7" s="101" t="s">
        <v>53</v>
      </c>
      <c r="F7" s="102"/>
      <c r="G7" s="103"/>
      <c r="H7" s="57">
        <v>7</v>
      </c>
      <c r="I7" s="57">
        <f>[1]Jawaban!R22</f>
        <v>1.9733333333333332</v>
      </c>
      <c r="J7" s="57">
        <f>[1]Jawaban!R136</f>
        <v>2.335</v>
      </c>
      <c r="K7" s="57">
        <f t="shared" si="0"/>
        <v>4.3083333333333336</v>
      </c>
      <c r="L7" s="76">
        <f t="shared" si="1"/>
        <v>0.61547619047619051</v>
      </c>
      <c r="M7" s="76" t="str">
        <f t="shared" si="2"/>
        <v>OK</v>
      </c>
    </row>
    <row r="8" spans="1:13" ht="15.75" x14ac:dyDescent="0.25">
      <c r="A8" s="52">
        <v>35</v>
      </c>
      <c r="B8" s="60"/>
      <c r="C8" s="60"/>
      <c r="D8" s="77" t="s">
        <v>52</v>
      </c>
      <c r="E8" s="101" t="s">
        <v>51</v>
      </c>
      <c r="F8" s="102"/>
      <c r="G8" s="103"/>
      <c r="H8" s="57">
        <v>10</v>
      </c>
      <c r="I8" s="57">
        <f>[1]Jawaban!R35</f>
        <v>3.7241666666666666</v>
      </c>
      <c r="J8" s="57">
        <f>[1]Jawaban!R146</f>
        <v>3.5</v>
      </c>
      <c r="K8" s="57">
        <f t="shared" si="0"/>
        <v>7.2241666666666671</v>
      </c>
      <c r="L8" s="76">
        <f t="shared" si="1"/>
        <v>0.72241666666666671</v>
      </c>
      <c r="M8" s="76" t="str">
        <f t="shared" si="2"/>
        <v>OK</v>
      </c>
    </row>
    <row r="9" spans="1:13" ht="15.75" x14ac:dyDescent="0.25">
      <c r="A9" s="52">
        <v>60</v>
      </c>
      <c r="B9" s="60"/>
      <c r="C9" s="60"/>
      <c r="D9" s="77" t="s">
        <v>50</v>
      </c>
      <c r="E9" s="101" t="s">
        <v>49</v>
      </c>
      <c r="F9" s="102"/>
      <c r="G9" s="103"/>
      <c r="H9" s="57">
        <v>10</v>
      </c>
      <c r="I9" s="57">
        <f>[1]Jawaban!R60</f>
        <v>3.7510416666666666</v>
      </c>
      <c r="J9" s="57">
        <f>[1]Jawaban!R156</f>
        <v>4.01</v>
      </c>
      <c r="K9" s="57">
        <f t="shared" si="0"/>
        <v>7.7610416666666664</v>
      </c>
      <c r="L9" s="76">
        <f t="shared" si="1"/>
        <v>0.7761041666666666</v>
      </c>
      <c r="M9" s="76" t="str">
        <f t="shared" si="2"/>
        <v>OK</v>
      </c>
    </row>
    <row r="10" spans="1:13" ht="15.75" x14ac:dyDescent="0.25">
      <c r="A10" s="52">
        <v>74</v>
      </c>
      <c r="B10" s="60"/>
      <c r="C10" s="60"/>
      <c r="D10" s="77" t="s">
        <v>48</v>
      </c>
      <c r="E10" s="101" t="s">
        <v>47</v>
      </c>
      <c r="F10" s="102"/>
      <c r="G10" s="103"/>
      <c r="H10" s="57">
        <v>15</v>
      </c>
      <c r="I10" s="57">
        <f>[1]Jawaban!R74</f>
        <v>4.2097499999999997</v>
      </c>
      <c r="J10" s="57">
        <f>[1]Jawaban!R165</f>
        <v>6.875</v>
      </c>
      <c r="K10" s="57">
        <f t="shared" si="0"/>
        <v>11.08475</v>
      </c>
      <c r="L10" s="76">
        <f t="shared" si="1"/>
        <v>0.73898333333333333</v>
      </c>
      <c r="M10" s="76" t="str">
        <f t="shared" si="2"/>
        <v>OK</v>
      </c>
    </row>
    <row r="11" spans="1:13" ht="15.75" x14ac:dyDescent="0.25">
      <c r="A11" s="52">
        <v>102</v>
      </c>
      <c r="B11" s="60"/>
      <c r="C11" s="60"/>
      <c r="D11" s="77" t="s">
        <v>46</v>
      </c>
      <c r="E11" s="101" t="s">
        <v>45</v>
      </c>
      <c r="F11" s="102"/>
      <c r="G11" s="103"/>
      <c r="H11" s="57">
        <v>10</v>
      </c>
      <c r="I11" s="57">
        <f>[1]Jawaban!R98</f>
        <v>3.3174999999999999</v>
      </c>
      <c r="J11" s="57">
        <f>[1]Jawaban!R188</f>
        <v>3.7625000000000002</v>
      </c>
      <c r="K11" s="57">
        <f t="shared" si="0"/>
        <v>7.08</v>
      </c>
      <c r="L11" s="76">
        <f t="shared" si="1"/>
        <v>0.70799999999999996</v>
      </c>
      <c r="M11" s="76" t="str">
        <f t="shared" si="2"/>
        <v>OK</v>
      </c>
    </row>
    <row r="12" spans="1:13" ht="15.75" x14ac:dyDescent="0.25">
      <c r="A12" s="65">
        <v>211</v>
      </c>
      <c r="B12" s="108" t="s">
        <v>44</v>
      </c>
      <c r="C12" s="102"/>
      <c r="D12" s="102"/>
      <c r="E12" s="102"/>
      <c r="F12" s="102"/>
      <c r="G12" s="102"/>
      <c r="H12" s="103"/>
      <c r="I12" s="75"/>
      <c r="J12" s="75"/>
      <c r="K12" s="75">
        <f>SUM(K6:K11)</f>
        <v>42.477874999999997</v>
      </c>
      <c r="L12" s="74">
        <f>K12/H5</f>
        <v>0.70796458333333334</v>
      </c>
      <c r="M12" s="74" t="str">
        <f>IF(AND($B$2="WBK",K12&gt;=40),"OK",IF(AND($B$2="WBBM",K12&gt;=48),"OK","Tidak Lulus"))</f>
        <v>OK</v>
      </c>
    </row>
    <row r="13" spans="1:13" ht="15.75" x14ac:dyDescent="0.25">
      <c r="A13" s="52">
        <v>212</v>
      </c>
      <c r="B13" s="73"/>
      <c r="C13" s="73"/>
      <c r="D13" s="73"/>
      <c r="E13" s="72"/>
      <c r="F13" s="71"/>
      <c r="G13" s="70"/>
      <c r="H13" s="69"/>
      <c r="I13" s="51"/>
      <c r="J13" s="51"/>
      <c r="K13" s="51"/>
      <c r="L13" s="68"/>
      <c r="M13" s="68"/>
    </row>
    <row r="14" spans="1:13" ht="36" x14ac:dyDescent="0.25">
      <c r="A14" s="52">
        <v>214</v>
      </c>
      <c r="B14" s="67" t="s">
        <v>43</v>
      </c>
      <c r="C14" s="109" t="s">
        <v>42</v>
      </c>
      <c r="D14" s="102"/>
      <c r="E14" s="102"/>
      <c r="F14" s="102"/>
      <c r="G14" s="103"/>
      <c r="H14" s="66">
        <v>40</v>
      </c>
      <c r="I14" s="54"/>
      <c r="J14" s="54"/>
      <c r="K14" s="54"/>
      <c r="L14" s="53"/>
      <c r="M14" s="53"/>
    </row>
    <row r="15" spans="1:13" ht="15.75" x14ac:dyDescent="0.25">
      <c r="A15" s="65">
        <v>215</v>
      </c>
      <c r="B15" s="64"/>
      <c r="C15" s="63" t="s">
        <v>14</v>
      </c>
      <c r="D15" s="104" t="s">
        <v>41</v>
      </c>
      <c r="E15" s="102"/>
      <c r="F15" s="102"/>
      <c r="G15" s="103"/>
      <c r="H15" s="62">
        <v>22.5</v>
      </c>
      <c r="I15" s="62"/>
      <c r="J15" s="62"/>
      <c r="K15" s="62">
        <f>SUM(K16:K17)</f>
        <v>20.112500000000001</v>
      </c>
      <c r="L15" s="61">
        <f>K15/H15</f>
        <v>0.89388888888888896</v>
      </c>
      <c r="M15" s="61" t="str">
        <f>IF(AND($B$2="WBK",K15&gt;=18.25),"OK",IF(AND($B$2="WBBM",K15&gt;=19.5),"OK","Tidak Lulus"))</f>
        <v>OK</v>
      </c>
    </row>
    <row r="16" spans="1:13" ht="18" x14ac:dyDescent="0.25">
      <c r="A16" s="52">
        <v>216</v>
      </c>
      <c r="B16" s="60"/>
      <c r="C16" s="59"/>
      <c r="D16" s="58" t="s">
        <v>40</v>
      </c>
      <c r="E16" s="101" t="s">
        <v>39</v>
      </c>
      <c r="F16" s="102"/>
      <c r="G16" s="103"/>
      <c r="H16" s="57">
        <v>17.5</v>
      </c>
      <c r="I16" s="56"/>
      <c r="J16" s="56"/>
      <c r="K16" s="56">
        <f>[1]Jawaban!R200</f>
        <v>16.362500000000001</v>
      </c>
      <c r="L16" s="55">
        <f>K16/H16</f>
        <v>0.93500000000000005</v>
      </c>
      <c r="M16" s="55" t="str">
        <f>IF(AND($B$2="WBK",K16&gt;=15.75),"OK",IF(AND($B$2="WBBM",K16&gt;=15.75),"OK","Tidak Lulus"))</f>
        <v>OK</v>
      </c>
    </row>
    <row r="17" spans="1:13" ht="18" x14ac:dyDescent="0.25">
      <c r="A17" s="52">
        <v>218</v>
      </c>
      <c r="B17" s="60"/>
      <c r="C17" s="59"/>
      <c r="D17" s="58" t="s">
        <v>38</v>
      </c>
      <c r="E17" s="101" t="s">
        <v>37</v>
      </c>
      <c r="F17" s="102"/>
      <c r="G17" s="103"/>
      <c r="H17" s="57">
        <v>5</v>
      </c>
      <c r="I17" s="56"/>
      <c r="J17" s="56"/>
      <c r="K17" s="56">
        <f>[1]Jawaban!R201</f>
        <v>3.75</v>
      </c>
      <c r="L17" s="55">
        <f>K17/H17</f>
        <v>0.75</v>
      </c>
      <c r="M17" s="55" t="str">
        <f>IF(AND($B$2="WBK",K17&gt;=2.5),"OK",IF(AND($B$2="WBBM",K17&gt;=3.75),"OK","Tidak Lulus"))</f>
        <v>OK</v>
      </c>
    </row>
    <row r="18" spans="1:13" ht="15.75" x14ac:dyDescent="0.25">
      <c r="A18" s="65">
        <v>219</v>
      </c>
      <c r="B18" s="64"/>
      <c r="C18" s="63" t="s">
        <v>36</v>
      </c>
      <c r="D18" s="104" t="s">
        <v>35</v>
      </c>
      <c r="E18" s="102"/>
      <c r="F18" s="102"/>
      <c r="G18" s="103"/>
      <c r="H18" s="62">
        <v>17.5</v>
      </c>
      <c r="I18" s="62"/>
      <c r="J18" s="62"/>
      <c r="K18" s="62">
        <f>SUM(K19)</f>
        <v>16.1875</v>
      </c>
      <c r="L18" s="61">
        <f>K18/H18</f>
        <v>0.92500000000000004</v>
      </c>
      <c r="M18" s="61"/>
    </row>
    <row r="19" spans="1:13" ht="18" x14ac:dyDescent="0.25">
      <c r="A19" s="52">
        <v>221</v>
      </c>
      <c r="B19" s="60"/>
      <c r="C19" s="59"/>
      <c r="D19" s="58" t="s">
        <v>34</v>
      </c>
      <c r="E19" s="101" t="s">
        <v>33</v>
      </c>
      <c r="F19" s="102"/>
      <c r="G19" s="103"/>
      <c r="H19" s="57">
        <v>17.5</v>
      </c>
      <c r="I19" s="56"/>
      <c r="J19" s="56"/>
      <c r="K19" s="56">
        <f>[1]Jawaban!R203</f>
        <v>16.1875</v>
      </c>
      <c r="L19" s="55">
        <f>K19/H19</f>
        <v>0.92500000000000004</v>
      </c>
      <c r="M19" s="55" t="str">
        <f>IF(AND($B$2="WBK",K19&gt;=14),"OK",IF(AND($B$2="WBBM",K19&gt;=15.75),"OK","Tidak Lulus"))</f>
        <v>OK</v>
      </c>
    </row>
    <row r="20" spans="1:13" ht="18" x14ac:dyDescent="0.25">
      <c r="A20" s="52">
        <v>222</v>
      </c>
      <c r="B20" s="105" t="s">
        <v>32</v>
      </c>
      <c r="C20" s="102"/>
      <c r="D20" s="102"/>
      <c r="E20" s="102"/>
      <c r="F20" s="102"/>
      <c r="G20" s="102"/>
      <c r="H20" s="103"/>
      <c r="I20" s="54"/>
      <c r="J20" s="54"/>
      <c r="K20" s="54">
        <f>SUM(K15,K18)</f>
        <v>36.299999999999997</v>
      </c>
      <c r="L20" s="53">
        <f>K20/H14</f>
        <v>0.90749999999999997</v>
      </c>
      <c r="M20" s="53"/>
    </row>
    <row r="21" spans="1:13" x14ac:dyDescent="0.25">
      <c r="A21" s="52">
        <v>223</v>
      </c>
      <c r="H21" s="51"/>
      <c r="I21" s="51"/>
      <c r="J21" s="51"/>
      <c r="K21" s="51"/>
      <c r="L21" s="51"/>
      <c r="M21" s="51"/>
    </row>
    <row r="22" spans="1:13" ht="23.25" x14ac:dyDescent="0.25">
      <c r="B22" s="106" t="s">
        <v>31</v>
      </c>
      <c r="C22" s="107"/>
      <c r="D22" s="107"/>
      <c r="E22" s="107"/>
      <c r="F22" s="107"/>
      <c r="G22" s="107"/>
      <c r="H22" s="107"/>
      <c r="I22" s="50"/>
      <c r="J22" s="50"/>
      <c r="K22" s="49">
        <f>SUM(K12,K20)</f>
        <v>78.777874999999995</v>
      </c>
      <c r="L22" s="48"/>
      <c r="M22" s="48" t="str">
        <f>IF(AND($B$2="WBK",K22&gt;=75),"OK",IF(AND($B$2="WBBM",K22&gt;=85),"OK","Tidak Lulus"))</f>
        <v>OK</v>
      </c>
    </row>
  </sheetData>
  <mergeCells count="18">
    <mergeCell ref="E8:G8"/>
    <mergeCell ref="B2:G2"/>
    <mergeCell ref="B4:G4"/>
    <mergeCell ref="C5:G5"/>
    <mergeCell ref="E6:G6"/>
    <mergeCell ref="E7:G7"/>
    <mergeCell ref="B20:H20"/>
    <mergeCell ref="B22:H22"/>
    <mergeCell ref="E10:G10"/>
    <mergeCell ref="E11:G11"/>
    <mergeCell ref="B12:H12"/>
    <mergeCell ref="C14:G14"/>
    <mergeCell ref="D15:G15"/>
    <mergeCell ref="E16:G16"/>
    <mergeCell ref="E17:G17"/>
    <mergeCell ref="E9:G9"/>
    <mergeCell ref="D18:G18"/>
    <mergeCell ref="E19:G19"/>
  </mergeCells>
  <dataValidations count="1">
    <dataValidation type="list" allowBlank="1" showErrorMessage="1" sqref="B2" xr:uid="{00000000-0002-0000-0000-000000000000}">
      <formula1>"Pilih,WBK,WBBM"</formula1>
    </dataValidation>
  </dataValidations>
  <printOptions horizontalCentered="1"/>
  <pageMargins left="0.98425196850393704" right="0.19685039370078741" top="0.94488188976377963" bottom="0.74803149606299213" header="0"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643-3073-41B6-A3EE-A67B50B56465}">
  <dimension ref="A1:T37"/>
  <sheetViews>
    <sheetView tabSelected="1" topLeftCell="A27" zoomScale="42" zoomScaleNormal="42" workbookViewId="0">
      <selection activeCell="X30" sqref="X30"/>
    </sheetView>
  </sheetViews>
  <sheetFormatPr defaultRowHeight="15" x14ac:dyDescent="0.25"/>
  <cols>
    <col min="7" max="7" width="28.140625" customWidth="1"/>
    <col min="8" max="8" width="18.140625" customWidth="1"/>
    <col min="9" max="9" width="26.28515625" customWidth="1"/>
    <col min="10" max="10" width="16.85546875" customWidth="1"/>
    <col min="11" max="11" width="14.42578125" customWidth="1"/>
    <col min="12" max="12" width="9.140625" customWidth="1"/>
    <col min="13" max="13" width="14.140625" customWidth="1"/>
    <col min="14" max="14" width="13.140625" customWidth="1"/>
    <col min="15" max="15" width="49.28515625" customWidth="1"/>
    <col min="16" max="16" width="26" customWidth="1"/>
    <col min="17" max="17" width="13" customWidth="1"/>
    <col min="18" max="18" width="9.140625" customWidth="1"/>
    <col min="19" max="19" width="17" customWidth="1"/>
    <col min="20" max="20" width="49" customWidth="1"/>
  </cols>
  <sheetData>
    <row r="1" spans="1:20" ht="58.5" customHeight="1" x14ac:dyDescent="0.25">
      <c r="B1" s="113" t="s">
        <v>0</v>
      </c>
      <c r="C1" s="114"/>
      <c r="D1" s="114"/>
      <c r="E1" s="114"/>
      <c r="F1" s="114"/>
      <c r="G1" s="114"/>
      <c r="H1" s="114"/>
      <c r="I1" s="114"/>
      <c r="J1" s="114"/>
      <c r="K1" s="114"/>
      <c r="L1" s="114"/>
      <c r="M1" s="114"/>
      <c r="N1" s="114"/>
      <c r="O1" s="114"/>
      <c r="P1" s="114"/>
      <c r="Q1" s="114"/>
      <c r="R1" s="114"/>
      <c r="S1" s="114"/>
      <c r="T1" s="114"/>
    </row>
    <row r="2" spans="1:20" ht="57.75" customHeight="1" x14ac:dyDescent="0.3">
      <c r="A2" s="1">
        <v>1</v>
      </c>
      <c r="B2" s="115" t="s">
        <v>1</v>
      </c>
      <c r="C2" s="116"/>
      <c r="D2" s="116"/>
      <c r="E2" s="116"/>
      <c r="F2" s="116"/>
      <c r="G2" s="117"/>
      <c r="H2" s="2" t="s">
        <v>2</v>
      </c>
      <c r="I2" s="2" t="s">
        <v>3</v>
      </c>
      <c r="J2" s="2" t="s">
        <v>4</v>
      </c>
      <c r="K2" s="3" t="s">
        <v>5</v>
      </c>
      <c r="L2" s="2" t="s">
        <v>6</v>
      </c>
      <c r="M2" s="4" t="s">
        <v>7</v>
      </c>
      <c r="N2" s="5"/>
      <c r="O2" s="6" t="s">
        <v>8</v>
      </c>
      <c r="P2" s="7" t="s">
        <v>9</v>
      </c>
      <c r="Q2" s="2" t="s">
        <v>10</v>
      </c>
      <c r="R2" s="2" t="s">
        <v>6</v>
      </c>
      <c r="S2" s="8" t="s">
        <v>7</v>
      </c>
      <c r="T2" s="9" t="s">
        <v>11</v>
      </c>
    </row>
    <row r="3" spans="1:20" ht="15.75" x14ac:dyDescent="0.25">
      <c r="A3" s="10">
        <v>22</v>
      </c>
      <c r="B3" s="11"/>
      <c r="C3" s="86"/>
      <c r="D3" s="12" t="s">
        <v>54</v>
      </c>
      <c r="E3" s="13" t="s">
        <v>53</v>
      </c>
      <c r="F3" s="13"/>
      <c r="G3" s="14"/>
      <c r="H3" s="15">
        <v>3.5</v>
      </c>
      <c r="I3" s="16"/>
      <c r="J3" s="15"/>
      <c r="K3" s="15"/>
      <c r="L3" s="15">
        <f>SUM(L4,L8,L13)</f>
        <v>2.0983333333333332</v>
      </c>
      <c r="M3" s="17">
        <f>L3/H3</f>
        <v>0.59952380952380946</v>
      </c>
      <c r="N3" s="18"/>
      <c r="O3" s="38"/>
      <c r="P3" s="39"/>
      <c r="Q3" s="15"/>
      <c r="R3" s="15">
        <f>SUM(R4,R8,R13)</f>
        <v>1.9733333333333332</v>
      </c>
      <c r="S3" s="19">
        <f>R3/H3</f>
        <v>0.56380952380952376</v>
      </c>
      <c r="T3" s="20"/>
    </row>
    <row r="4" spans="1:20" ht="15.75" x14ac:dyDescent="0.25">
      <c r="A4" s="10">
        <v>23</v>
      </c>
      <c r="B4" s="14"/>
      <c r="C4" s="21"/>
      <c r="D4" s="21"/>
      <c r="E4" s="21" t="s">
        <v>17</v>
      </c>
      <c r="F4" s="13" t="s">
        <v>61</v>
      </c>
      <c r="G4" s="14"/>
      <c r="H4" s="22">
        <v>1</v>
      </c>
      <c r="I4" s="23"/>
      <c r="J4" s="22"/>
      <c r="K4" s="22"/>
      <c r="L4" s="22">
        <f>AVERAGE(L5:L7)*H4</f>
        <v>0.72333333333333327</v>
      </c>
      <c r="M4" s="24">
        <f>L4/H4</f>
        <v>0.72333333333333327</v>
      </c>
      <c r="N4" s="25"/>
      <c r="O4" s="38"/>
      <c r="P4" s="39"/>
      <c r="Q4" s="22"/>
      <c r="R4" s="22">
        <f>AVERAGE(R5:R7)*H4</f>
        <v>0.72333333333333327</v>
      </c>
      <c r="S4" s="26">
        <f>R4/H4</f>
        <v>0.72333333333333327</v>
      </c>
      <c r="T4" s="27"/>
    </row>
    <row r="5" spans="1:20" ht="409.5" x14ac:dyDescent="0.25">
      <c r="A5" s="10">
        <v>24</v>
      </c>
      <c r="B5" s="13"/>
      <c r="C5" s="21"/>
      <c r="D5" s="21"/>
      <c r="E5" s="21"/>
      <c r="F5" s="28" t="s">
        <v>18</v>
      </c>
      <c r="G5" s="29" t="s">
        <v>62</v>
      </c>
      <c r="H5" s="30"/>
      <c r="I5" s="37" t="s">
        <v>63</v>
      </c>
      <c r="J5" s="44" t="s">
        <v>28</v>
      </c>
      <c r="K5" s="31" t="s">
        <v>24</v>
      </c>
      <c r="L5" s="32">
        <f>IF(J5="Ya/Tidak",IF(K5="Ya",1,IF(K5="Tidak",0,"Blm Diisi")),IF(J5="A/B/C",IF(K5="A",1,IF(K5="B",0.5,IF(K5="C",0,"Blm Diisi"))),IF(J5="A/B/C/D",IF(K5="A",1,IF(K5="B",0.67,IF(K5="C",0.33,IF(K5="D",0,"Blm Diisi")))),IF(E5="A/B/C/D/E",IF(K5="A",1,IF(K5="B",0.75,IF(K5="C",0.5,IF(K5="D",0.25,IF(K5="E",0,"Blm Diisi"))))),IF(E5="%",IF(K5="","Blm Diisi",K5),IF(E5="Jumlah",IF(K5="","Blm Diisi",""),IF(E5="Rupiah",IF(K5="","Blm Diisi",""),IF(E5="","","-"))))))))</f>
        <v>0.67</v>
      </c>
      <c r="M5" s="33"/>
      <c r="N5" s="34"/>
      <c r="O5" s="87" t="s">
        <v>64</v>
      </c>
      <c r="P5" s="88" t="s">
        <v>65</v>
      </c>
      <c r="Q5" s="35" t="s">
        <v>24</v>
      </c>
      <c r="R5" s="32">
        <f>IF(J5="Ya/Tidak",IF(Q5="Ya",1,IF(Q5="Tidak",0,"Blm Diisi")),IF(J5="A/B/C",IF(Q5="A",1,IF(Q5="B",0.5,IF(Q5="C",0,"Blm Diisi"))),IF(J5="A/B/C/D",IF(Q5="A",1,IF(Q5="B",0.67,IF(Q5="C",0.33,IF(Q5="D",0,"Blm Diisi")))),IF(J5="A/B/C/D/E",IF(Q5="A",1,IF(Q5="B",0.75,IF(Q5="C",0.5,IF(Q5="D",0.25,IF(Q5="E",0,"Blm Diisi"))))),IF(J5="%",IF(Q5="","Blm Diisi",Q5),IF(J5="Jumlah",IF(Q5="","Blm Diisi",""),IF(J5="Rupiah",IF(Q5="","Blm Diisi",""),IF(J5="","","-"))))))))</f>
        <v>0.67</v>
      </c>
      <c r="S5" s="36"/>
      <c r="T5" s="45" t="s">
        <v>66</v>
      </c>
    </row>
    <row r="6" spans="1:20" ht="409.5" x14ac:dyDescent="0.25">
      <c r="A6" s="10">
        <v>25</v>
      </c>
      <c r="B6" s="13"/>
      <c r="C6" s="21"/>
      <c r="D6" s="21"/>
      <c r="E6" s="21"/>
      <c r="F6" s="28" t="s">
        <v>21</v>
      </c>
      <c r="G6" s="29" t="s">
        <v>67</v>
      </c>
      <c r="H6" s="30"/>
      <c r="I6" s="37" t="s">
        <v>68</v>
      </c>
      <c r="J6" s="44" t="s">
        <v>69</v>
      </c>
      <c r="K6" s="31" t="s">
        <v>24</v>
      </c>
      <c r="L6" s="89">
        <f>IF(J6="Ya/Tidak",IF(K6="Ya",1,IF(K6="Tidak",0,"Blm Diisi")),IF(J6="A/B/C",IF(K6="A",1,IF(K6="B",0.5,IF(K6="C",0,"Blm Diisi"))),IF(J6="A/B/C/D",IF(K6="A",1,IF(K6="B",0.67,IF(K6="C",0.33,IF(K6="D",0,"Blm Diisi")))),IF(J6="A/B/C/D/E",IF(K6="A",1,IF(K6="B",0.75,IF(K6="C",0.5,IF(K6="D",0.25,IF(K6="E",0,"Blm Diisi"))))),IF(J6="%",IF(K6="","Blm Diisi",K6),IF(J6="Jumlah",IF(K6="","Blm Diisi",""),IF(J6="Rupiah",IF(K6="","Blm Diisi",""),IF(J6="","","-"))))))))</f>
        <v>0.75</v>
      </c>
      <c r="M6" s="33"/>
      <c r="N6" s="34"/>
      <c r="O6" s="42" t="s">
        <v>70</v>
      </c>
      <c r="P6" s="40" t="s">
        <v>71</v>
      </c>
      <c r="Q6" s="35" t="s">
        <v>24</v>
      </c>
      <c r="R6" s="32">
        <f>IF(J6="Ya/Tidak",IF(Q6="Ya",1,IF(Q6="Tidak",0,"Blm Diisi")),IF(J6="A/B/C",IF(Q6="A",1,IF(Q6="B",0.5,IF(Q6="C",0,"Blm Diisi"))),IF(J6="A/B/C/D",IF(Q6="A",1,IF(Q6="B",0.67,IF(Q6="C",0.33,IF(Q6="D",0,"Blm Diisi")))),IF(J6="A/B/C/D/E",IF(Q6="A",1,IF(Q6="B",0.75,IF(Q6="C",0.5,IF(Q6="D",0.25,IF(Q6="E",0,"Blm Diisi"))))),IF(J6="%",IF(Q6="","Blm Diisi",Q6),IF(J6="Jumlah",IF(Q6="","Blm Diisi",""),IF(J6="Rupiah",IF(Q6="","Blm Diisi",""),IF(J6="","","-"))))))))</f>
        <v>0.75</v>
      </c>
      <c r="S6" s="36"/>
      <c r="T6" s="45" t="s">
        <v>72</v>
      </c>
    </row>
    <row r="7" spans="1:20" ht="378" x14ac:dyDescent="0.25">
      <c r="A7" s="10">
        <v>26</v>
      </c>
      <c r="B7" s="13"/>
      <c r="C7" s="21"/>
      <c r="D7" s="21"/>
      <c r="E7" s="21"/>
      <c r="F7" s="28" t="s">
        <v>26</v>
      </c>
      <c r="G7" s="29" t="s">
        <v>73</v>
      </c>
      <c r="H7" s="30"/>
      <c r="I7" s="37" t="s">
        <v>74</v>
      </c>
      <c r="J7" s="44" t="s">
        <v>69</v>
      </c>
      <c r="K7" s="31" t="s">
        <v>24</v>
      </c>
      <c r="L7" s="89">
        <f>IF(J7="Ya/Tidak",IF(K7="Ya",1,IF(K7="Tidak",0,"Blm Diisi")),IF(J7="A/B/C",IF(K7="A",1,IF(K7="B",0.5,IF(K7="C",0,"Blm Diisi"))),IF(J7="A/B/C/D",IF(K7="A",1,IF(K7="B",0.67,IF(K7="C",0.33,IF(K7="D",0,"Blm Diisi")))),IF(J7="A/B/C/D/E",IF(K7="A",1,IF(K7="B",0.75,IF(K7="C",0.5,IF(K7="D",0.25,IF(K7="E",0,"Blm Diisi"))))),IF(J7="%",IF(K7="","Blm Diisi",K7),IF(J7="Jumlah",IF(K7="","Blm Diisi",""),IF(J7="Rupiah",IF(K7="","Blm Diisi",""),IF(J7="","","-"))))))))</f>
        <v>0.75</v>
      </c>
      <c r="M7" s="33"/>
      <c r="N7" s="34"/>
      <c r="O7" s="42" t="s">
        <v>75</v>
      </c>
      <c r="P7" s="40" t="s">
        <v>76</v>
      </c>
      <c r="Q7" s="35" t="s">
        <v>24</v>
      </c>
      <c r="R7" s="32">
        <f>IF(J7="Ya/Tidak",IF(Q7="Ya",1,IF(Q7="Tidak",0,"Blm Diisi")),IF(J7="A/B/C",IF(Q7="A",1,IF(Q7="B",0.5,IF(Q7="C",0,"Blm Diisi"))),IF(J7="A/B/C/D",IF(Q7="A",1,IF(Q7="B",0.67,IF(Q7="C",0.33,IF(Q7="D",0,"Blm Diisi")))),IF(J7="A/B/C/D/E",IF(Q7="A",1,IF(Q7="B",0.75,IF(Q7="C",0.5,IF(Q7="D",0.25,IF(Q7="E",0,"Blm Diisi"))))),IF(J7="%",IF(Q7="","Blm Diisi",Q7),IF(J7="Jumlah",IF(Q7="","Blm Diisi",""),IF(J7="Rupiah",IF(Q7="","Blm Diisi",""),IF(J7="","","-"))))))))</f>
        <v>0.75</v>
      </c>
      <c r="S7" s="36"/>
      <c r="T7" s="43" t="s">
        <v>77</v>
      </c>
    </row>
    <row r="8" spans="1:20" ht="15.75" x14ac:dyDescent="0.25">
      <c r="A8" s="10">
        <v>27</v>
      </c>
      <c r="B8" s="14"/>
      <c r="C8" s="21"/>
      <c r="D8" s="21"/>
      <c r="E8" s="21" t="s">
        <v>25</v>
      </c>
      <c r="F8" s="13" t="s">
        <v>78</v>
      </c>
      <c r="G8" s="14"/>
      <c r="H8" s="22">
        <v>2</v>
      </c>
      <c r="I8" s="23"/>
      <c r="J8" s="22"/>
      <c r="K8" s="22"/>
      <c r="L8" s="90">
        <f>AVERAGE(L9:L12)*H8</f>
        <v>1</v>
      </c>
      <c r="M8" s="24">
        <f>L8/H8</f>
        <v>0.5</v>
      </c>
      <c r="N8" s="25"/>
      <c r="O8" s="38"/>
      <c r="P8" s="39"/>
      <c r="Q8" s="22"/>
      <c r="R8" s="22">
        <f>AVERAGE(R9:R12)*H8</f>
        <v>1</v>
      </c>
      <c r="S8" s="26">
        <f>R8/H8</f>
        <v>0.5</v>
      </c>
      <c r="T8" s="27"/>
    </row>
    <row r="9" spans="1:20" ht="362.25" x14ac:dyDescent="0.25">
      <c r="A9" s="10">
        <v>28</v>
      </c>
      <c r="B9" s="13"/>
      <c r="C9" s="21"/>
      <c r="D9" s="21"/>
      <c r="E9" s="21"/>
      <c r="F9" s="28" t="s">
        <v>18</v>
      </c>
      <c r="G9" s="29" t="s">
        <v>79</v>
      </c>
      <c r="H9" s="30"/>
      <c r="I9" s="37" t="s">
        <v>80</v>
      </c>
      <c r="J9" s="44" t="s">
        <v>22</v>
      </c>
      <c r="K9" s="31" t="s">
        <v>24</v>
      </c>
      <c r="L9" s="89">
        <f>IF(J9="Ya/Tidak",IF(K9="Ya",1,IF(K9="Tidak",0,"Blm Diisi")),IF(J9="A/B/C",IF(K9="A",1,IF(K9="B",0.5,IF(K9="C",0,"Blm Diisi"))),IF(J9="A/B/C/D",IF(K9="A",1,IF(K9="B",0.67,IF(K9="C",0.33,IF(K9="D",0,"Blm Diisi")))),IF(J9="A/B/C/D/E",IF(K9="A",1,IF(K9="B",0.75,IF(K9="C",0.5,IF(K9="D",0.25,IF(K9="E",0,"Blm Diisi"))))),IF(J9="%",IF(K9="","Blm Diisi",K9),IF(J9="Jumlah",IF(K9="","Blm Diisi",""),IF(J9="Rupiah",IF(K9="","Blm Diisi",""),IF(J9="","","-"))))))))</f>
        <v>0.5</v>
      </c>
      <c r="M9" s="33"/>
      <c r="N9" s="34"/>
      <c r="O9" s="42" t="s">
        <v>81</v>
      </c>
      <c r="P9" s="40" t="s">
        <v>82</v>
      </c>
      <c r="Q9" s="35" t="s">
        <v>24</v>
      </c>
      <c r="R9" s="32">
        <f>IF(J9="Ya/Tidak",IF(Q9="Ya",1,IF(Q9="Tidak",0,"Blm Diisi")),IF(J9="A/B/C",IF(Q9="A",1,IF(Q9="B",0.5,IF(Q9="C",0,"Blm Diisi"))),IF(J9="A/B/C/D",IF(Q9="A",1,IF(Q9="B",0.67,IF(Q9="C",0.33,IF(Q9="D",0,"Blm Diisi")))),IF(J9="A/B/C/D/E",IF(Q9="A",1,IF(Q9="B",0.75,IF(Q9="C",0.5,IF(Q9="D",0.25,IF(Q9="E",0,"Blm Diisi"))))),IF(J9="%",IF(Q9="","Blm Diisi",Q9),IF(J9="Jumlah",IF(Q9="","Blm Diisi",""),IF(J9="Rupiah",IF(Q9="","Blm Diisi",""),IF(J9="","","-"))))))))</f>
        <v>0.5</v>
      </c>
      <c r="S9" s="36"/>
      <c r="T9" s="91" t="s">
        <v>83</v>
      </c>
    </row>
    <row r="10" spans="1:20" ht="409.5" x14ac:dyDescent="0.25">
      <c r="A10" s="10">
        <v>29</v>
      </c>
      <c r="B10" s="13"/>
      <c r="C10" s="21"/>
      <c r="D10" s="21"/>
      <c r="E10" s="21"/>
      <c r="F10" s="28" t="s">
        <v>21</v>
      </c>
      <c r="G10" s="29" t="s">
        <v>84</v>
      </c>
      <c r="H10" s="30"/>
      <c r="I10" s="37" t="s">
        <v>85</v>
      </c>
      <c r="J10" s="44" t="s">
        <v>22</v>
      </c>
      <c r="K10" s="31" t="s">
        <v>24</v>
      </c>
      <c r="L10" s="89">
        <f>IF(J10="Ya/Tidak",IF(K10="Ya",1,IF(K10="Tidak",0,"Blm Diisi")),IF(J10="A/B/C",IF(K10="A",1,IF(K10="B",0.5,IF(K10="C",0,"Blm Diisi"))),IF(J10="A/B/C/D",IF(K10="A",1,IF(K10="B",0.67,IF(K10="C",0.33,IF(K10="D",0,"Blm Diisi")))),IF(J10="A/B/C/D/E",IF(K10="A",1,IF(K10="B",0.75,IF(K10="C",0.5,IF(K10="D",0.25,IF(K10="E",0,"Blm Diisi"))))),IF(J10="%",IF(K10="","Blm Diisi",K10),IF(J10="Jumlah",IF(K10="","Blm Diisi",""),IF(J10="Rupiah",IF(K10="","Blm Diisi",""),IF(J10="","","-"))))))))</f>
        <v>0.5</v>
      </c>
      <c r="M10" s="33"/>
      <c r="N10" s="34"/>
      <c r="O10" s="42" t="s">
        <v>86</v>
      </c>
      <c r="P10" s="40" t="s">
        <v>87</v>
      </c>
      <c r="Q10" s="35" t="s">
        <v>24</v>
      </c>
      <c r="R10" s="32">
        <f>IF(J10="Ya/Tidak",IF(Q10="Ya",1,IF(Q10="Tidak",0,"Blm Diisi")),IF(J10="A/B/C",IF(Q10="A",1,IF(Q10="B",0.5,IF(Q10="C",0,"Blm Diisi"))),IF(J10="A/B/C/D",IF(Q10="A",1,IF(Q10="B",0.67,IF(Q10="C",0.33,IF(Q10="D",0,"Blm Diisi")))),IF(J10="A/B/C/D/E",IF(Q10="A",1,IF(Q10="B",0.75,IF(Q10="C",0.5,IF(Q10="D",0.25,IF(Q10="E",0,"Blm Diisi"))))),IF(J10="%",IF(Q10="","Blm Diisi",Q10),IF(J10="Jumlah",IF(Q10="","Blm Diisi",""),IF(J10="Rupiah",IF(Q10="","Blm Diisi",""),IF(J10="","","-"))))))))</f>
        <v>0.5</v>
      </c>
      <c r="S10" s="36"/>
      <c r="T10" s="92" t="s">
        <v>88</v>
      </c>
    </row>
    <row r="11" spans="1:20" ht="409.5" x14ac:dyDescent="0.25">
      <c r="A11" s="10">
        <v>30</v>
      </c>
      <c r="B11" s="13"/>
      <c r="C11" s="21"/>
      <c r="D11" s="21"/>
      <c r="E11" s="21"/>
      <c r="F11" s="28" t="s">
        <v>26</v>
      </c>
      <c r="G11" s="29" t="s">
        <v>89</v>
      </c>
      <c r="H11" s="30"/>
      <c r="I11" s="37" t="s">
        <v>90</v>
      </c>
      <c r="J11" s="44" t="s">
        <v>22</v>
      </c>
      <c r="K11" s="31" t="s">
        <v>24</v>
      </c>
      <c r="L11" s="89">
        <f>IF(J11="Ya/Tidak",IF(K11="Ya",1,IF(K11="Tidak",0,"Blm Diisi")),IF(J11="A/B/C",IF(K11="A",1,IF(K11="B",0.5,IF(K11="C",0,"Blm Diisi"))),IF(J11="A/B/C/D",IF(K11="A",1,IF(K11="B",0.67,IF(K11="C",0.33,IF(K11="D",0,"Blm Diisi")))),IF(J11="A/B/C/D/E",IF(K11="A",1,IF(K11="B",0.75,IF(K11="C",0.5,IF(K11="D",0.25,IF(K11="E",0,"Blm Diisi"))))),IF(J11="%",IF(K11="","Blm Diisi",K11),IF(J11="Jumlah",IF(K11="","Blm Diisi",""),IF(J11="Rupiah",IF(K11="","Blm Diisi",""),IF(J11="","","-"))))))))</f>
        <v>0.5</v>
      </c>
      <c r="M11" s="33"/>
      <c r="N11" s="34"/>
      <c r="O11" s="42" t="s">
        <v>91</v>
      </c>
      <c r="P11" s="40" t="s">
        <v>92</v>
      </c>
      <c r="Q11" s="35" t="s">
        <v>24</v>
      </c>
      <c r="R11" s="32">
        <f>IF(J11="Ya/Tidak",IF(Q11="Ya",1,IF(Q11="Tidak",0,"Blm Diisi")),IF(J11="A/B/C",IF(Q11="A",1,IF(Q11="B",0.5,IF(Q11="C",0,"Blm Diisi"))),IF(J11="A/B/C/D",IF(Q11="A",1,IF(Q11="B",0.67,IF(Q11="C",0.33,IF(Q11="D",0,"Blm Diisi")))),IF(J11="A/B/C/D/E",IF(Q11="A",1,IF(Q11="B",0.75,IF(Q11="C",0.5,IF(Q11="D",0.25,IF(Q11="E",0,"Blm Diisi"))))),IF(J11="%",IF(Q11="","Blm Diisi",Q11),IF(J11="Jumlah",IF(Q11="","Blm Diisi",""),IF(J11="Rupiah",IF(Q11="","Blm Diisi",""),IF(J11="","","-"))))))))</f>
        <v>0.5</v>
      </c>
      <c r="S11" s="36"/>
      <c r="T11" s="92" t="s">
        <v>93</v>
      </c>
    </row>
    <row r="12" spans="1:20" ht="409.5" x14ac:dyDescent="0.25">
      <c r="A12" s="10">
        <v>31</v>
      </c>
      <c r="B12" s="13"/>
      <c r="C12" s="21"/>
      <c r="D12" s="21"/>
      <c r="E12" s="21"/>
      <c r="F12" s="28" t="s">
        <v>94</v>
      </c>
      <c r="G12" s="29" t="s">
        <v>95</v>
      </c>
      <c r="H12" s="30"/>
      <c r="I12" s="93" t="s">
        <v>96</v>
      </c>
      <c r="J12" s="44" t="s">
        <v>22</v>
      </c>
      <c r="K12" s="31" t="s">
        <v>24</v>
      </c>
      <c r="L12" s="89">
        <f>IF(J12="Ya/Tidak",IF(K12="Ya",1,IF(K12="Tidak",0,"Blm Diisi")),IF(J12="A/B/C",IF(K12="A",1,IF(K12="B",0.5,IF(K12="C",0,"Blm Diisi"))),IF(J12="A/B/C/D",IF(K12="A",1,IF(K12="B",0.67,IF(K12="C",0.33,IF(K12="D",0,"Blm Diisi")))),IF(J12="A/B/C/D/E",IF(K12="A",1,IF(K12="B",0.75,IF(K12="C",0.5,IF(K12="D",0.25,IF(K12="E",0,"Blm Diisi"))))),IF(J12="%",IF(K12="","Blm Diisi",K12),IF(J12="Jumlah",IF(K12="","Blm Diisi",""),IF(J12="Rupiah",IF(K12="","Blm Diisi",""),IF(J12="","","-"))))))))</f>
        <v>0.5</v>
      </c>
      <c r="M12" s="33"/>
      <c r="N12" s="34"/>
      <c r="O12" s="42" t="s">
        <v>97</v>
      </c>
      <c r="P12" s="40" t="s">
        <v>98</v>
      </c>
      <c r="Q12" s="35" t="s">
        <v>24</v>
      </c>
      <c r="R12" s="32">
        <f>IF(J12="Ya/Tidak",IF(Q12="Ya",1,IF(Q12="Tidak",0,"Blm Diisi")),IF(J12="A/B/C",IF(Q12="A",1,IF(Q12="B",0.5,IF(Q12="C",0,"Blm Diisi"))),IF(J12="A/B/C/D",IF(Q12="A",1,IF(Q12="B",0.67,IF(Q12="C",0.33,IF(Q12="D",0,"Blm Diisi")))),IF(J12="A/B/C/D/E",IF(Q12="A",1,IF(Q12="B",0.75,IF(Q12="C",0.5,IF(Q12="D",0.25,IF(Q12="E",0,"Blm Diisi"))))),IF(J12="%",IF(Q12="","Blm Diisi",Q12),IF(J12="Jumlah",IF(Q12="","Blm Diisi",""),IF(J12="Rupiah",IF(Q12="","Blm Diisi",""),IF(J12="","","-"))))))))</f>
        <v>0.5</v>
      </c>
      <c r="S12" s="36"/>
      <c r="T12" s="94" t="s">
        <v>99</v>
      </c>
    </row>
    <row r="13" spans="1:20" ht="15.75" x14ac:dyDescent="0.25">
      <c r="A13" s="10">
        <v>32</v>
      </c>
      <c r="B13" s="14"/>
      <c r="C13" s="21"/>
      <c r="D13" s="21"/>
      <c r="E13" s="21" t="s">
        <v>27</v>
      </c>
      <c r="F13" s="13" t="s">
        <v>100</v>
      </c>
      <c r="G13" s="14"/>
      <c r="H13" s="22">
        <v>0.5</v>
      </c>
      <c r="I13" s="23"/>
      <c r="J13" s="22"/>
      <c r="K13" s="22"/>
      <c r="L13" s="90">
        <f>AVERAGE(L14:L15)*H13</f>
        <v>0.375</v>
      </c>
      <c r="M13" s="24">
        <f>L13/H13</f>
        <v>0.75</v>
      </c>
      <c r="N13" s="25"/>
      <c r="O13" s="38"/>
      <c r="P13" s="39"/>
      <c r="Q13" s="22"/>
      <c r="R13" s="22">
        <f>AVERAGE(R14:R15)*H13</f>
        <v>0.25</v>
      </c>
      <c r="S13" s="26">
        <f>R13/H13</f>
        <v>0.5</v>
      </c>
      <c r="T13" s="27"/>
    </row>
    <row r="14" spans="1:20" ht="409.5" x14ac:dyDescent="0.25">
      <c r="A14" s="10">
        <v>33</v>
      </c>
      <c r="B14" s="13"/>
      <c r="C14" s="21"/>
      <c r="D14" s="21"/>
      <c r="E14" s="21"/>
      <c r="F14" s="28" t="s">
        <v>18</v>
      </c>
      <c r="G14" s="29" t="s">
        <v>101</v>
      </c>
      <c r="H14" s="30"/>
      <c r="I14" s="93" t="s">
        <v>102</v>
      </c>
      <c r="J14" s="44" t="s">
        <v>22</v>
      </c>
      <c r="K14" s="31" t="s">
        <v>23</v>
      </c>
      <c r="L14" s="89">
        <f>IF(J14="Ya/Tidak",IF(K14="Ya",1,IF(K14="Tidak",0,"Blm Diisi")),IF(J14="A/B/C",IF(K14="A",1,IF(K14="B",0.5,IF(K14="C",0,"Blm Diisi"))),IF(J14="A/B/C/D",IF(K14="A",1,IF(K14="B",0.67,IF(K14="C",0.33,IF(K14="D",0,"Blm Diisi")))),IF(J14="A/B/C/D/E",IF(K14="A",1,IF(K14="B",0.75,IF(K14="C",0.5,IF(K14="D",0.25,IF(K14="E",0,"Blm Diisi"))))),IF(J14="%",IF(K14="","Blm Diisi",K14),IF(J14="Jumlah",IF(K14="","Blm Diisi",""),IF(J14="Rupiah",IF(K14="","Blm Diisi",""),IF(J14="","","-"))))))))</f>
        <v>1</v>
      </c>
      <c r="M14" s="33"/>
      <c r="N14" s="34"/>
      <c r="O14" s="95" t="s">
        <v>103</v>
      </c>
      <c r="P14" s="88" t="s">
        <v>104</v>
      </c>
      <c r="Q14" s="35" t="s">
        <v>24</v>
      </c>
      <c r="R14" s="32">
        <f>IF(J14="Ya/Tidak",IF(Q14="Ya",1,IF(Q14="Tidak",0,"Blm Diisi")),IF(J14="A/B/C",IF(Q14="A",1,IF(Q14="B",0.5,IF(Q14="C",0,"Blm Diisi"))),IF(J14="A/B/C/D",IF(Q14="A",1,IF(Q14="B",0.67,IF(Q14="C",0.33,IF(Q14="D",0,"Blm Diisi")))),IF(J14="A/B/C/D/E",IF(Q14="A",1,IF(Q14="B",0.75,IF(Q14="C",0.5,IF(Q14="D",0.25,IF(Q14="E",0,"Blm Diisi"))))),IF(J14="%",IF(Q14="","Blm Diisi",Q14),IF(J14="Jumlah",IF(Q14="","Blm Diisi",""),IF(J14="Rupiah",IF(Q14="","Blm Diisi",""),IF(J14="","","-"))))))))</f>
        <v>0.5</v>
      </c>
      <c r="S14" s="36"/>
      <c r="T14" s="91" t="s">
        <v>105</v>
      </c>
    </row>
    <row r="15" spans="1:20" ht="378" x14ac:dyDescent="0.25">
      <c r="A15" s="10">
        <v>34</v>
      </c>
      <c r="B15" s="13"/>
      <c r="C15" s="21"/>
      <c r="D15" s="21"/>
      <c r="E15" s="21"/>
      <c r="F15" s="28" t="s">
        <v>21</v>
      </c>
      <c r="G15" s="96" t="s">
        <v>106</v>
      </c>
      <c r="H15" s="30"/>
      <c r="I15" s="93" t="s">
        <v>107</v>
      </c>
      <c r="J15" s="44" t="s">
        <v>22</v>
      </c>
      <c r="K15" s="31" t="s">
        <v>24</v>
      </c>
      <c r="L15" s="89">
        <f>IF(J15="Ya/Tidak",IF(K15="Ya",1,IF(K15="Tidak",0,"Blm Diisi")),IF(J15="A/B/C",IF(K15="A",1,IF(K15="B",0.5,IF(K15="C",0,"Blm Diisi"))),IF(J15="A/B/C/D",IF(K15="A",1,IF(K15="B",0.67,IF(K15="C",0.33,IF(K15="D",0,"Blm Diisi")))),IF(J15="A/B/C/D/E",IF(K15="A",1,IF(K15="B",0.75,IF(K15="C",0.5,IF(K15="D",0.25,IF(K15="E",0,"Blm Diisi"))))),IF(J15="%",IF(K15="","Blm Diisi",K15),IF(J15="Jumlah",IF(K15="","Blm Diisi",""),IF(J15="Rupiah",IF(K15="","Blm Diisi",""),IF(J15="","","-"))))))))</f>
        <v>0.5</v>
      </c>
      <c r="M15" s="33"/>
      <c r="N15" s="34"/>
      <c r="O15" s="42" t="s">
        <v>108</v>
      </c>
      <c r="P15" s="40" t="s">
        <v>109</v>
      </c>
      <c r="Q15" s="35" t="s">
        <v>24</v>
      </c>
      <c r="R15" s="32">
        <f>IF(J15="Ya/Tidak",IF(Q15="Ya",1,IF(Q15="Tidak",0,"Blm Diisi")),IF(J15="A/B/C",IF(Q15="A",1,IF(Q15="B",0.5,IF(Q15="C",0,"Blm Diisi"))),IF(J15="A/B/C/D",IF(Q15="A",1,IF(Q15="B",0.67,IF(Q15="C",0.33,IF(Q15="D",0,"Blm Diisi")))),IF(J15="A/B/C/D/E",IF(Q15="A",1,IF(Q15="B",0.75,IF(Q15="C",0.5,IF(Q15="D",0.25,IF(Q15="E",0,"Blm Diisi"))))),IF(J15="%",IF(Q15="","Blm Diisi",Q15),IF(J15="Jumlah",IF(Q15="","Blm Diisi",""),IF(J15="Rupiah",IF(Q15="","Blm Diisi",""),IF(J15="","","-"))))))))</f>
        <v>0.5</v>
      </c>
      <c r="S15" s="36"/>
      <c r="T15" s="91" t="s">
        <v>110</v>
      </c>
    </row>
    <row r="16" spans="1:20" ht="409.5" x14ac:dyDescent="0.25">
      <c r="A16" s="10">
        <v>48</v>
      </c>
      <c r="B16" s="13"/>
      <c r="C16" s="21"/>
      <c r="D16" s="21"/>
      <c r="E16" s="21"/>
      <c r="F16" s="28" t="s">
        <v>30</v>
      </c>
      <c r="G16" s="29" t="s">
        <v>111</v>
      </c>
      <c r="H16" s="30"/>
      <c r="I16" s="93" t="s">
        <v>112</v>
      </c>
      <c r="J16" s="44" t="s">
        <v>28</v>
      </c>
      <c r="K16" s="31" t="s">
        <v>23</v>
      </c>
      <c r="L16" s="89">
        <f t="shared" ref="L16:L18" si="0">IF(J16="Ya/Tidak",IF(K16="Ya",1,IF(K16="Tidak",0,"Blm Diisi")),IF(J16="A/B/C",IF(K16="A",1,IF(K16="B",0.5,IF(K16="C",0,"Blm Diisi"))),IF(J16="A/B/C/D",IF(K16="A",1,IF(K16="B",0.67,IF(K16="C",0.33,IF(K16="D",0,"Blm Diisi")))),IF(J16="A/B/C/D/E",IF(K16="A",1,IF(K16="B",0.75,IF(K16="C",0.5,IF(K16="D",0.25,IF(K16="E",0,"Blm Diisi"))))),IF(J16="%",IF(K16="","Blm Diisi",K16),IF(J16="Jumlah",IF(K16="","Blm Diisi",""),IF(J16="Rupiah",IF(K16="","Blm Diisi",""),IF(J16="","","-"))))))))</f>
        <v>1</v>
      </c>
      <c r="M16" s="33"/>
      <c r="N16" s="34"/>
      <c r="O16" s="97" t="s">
        <v>113</v>
      </c>
      <c r="P16" s="88" t="s">
        <v>114</v>
      </c>
      <c r="Q16" s="35" t="s">
        <v>24</v>
      </c>
      <c r="R16" s="32">
        <f t="shared" ref="R16:R18" si="1">IF(J16="Ya/Tidak",IF(Q16="Ya",1,IF(Q16="Tidak",0,"Blm Diisi")),IF(J16="A/B/C",IF(Q16="A",1,IF(Q16="B",0.5,IF(Q16="C",0,"Blm Diisi"))),IF(J16="A/B/C/D",IF(Q16="A",1,IF(Q16="B",0.67,IF(Q16="C",0.33,IF(Q16="D",0,"Blm Diisi")))),IF(J16="A/B/C/D/E",IF(Q16="A",1,IF(Q16="B",0.75,IF(Q16="C",0.5,IF(Q16="D",0.25,IF(Q16="E",0,"Blm Diisi"))))),IF(J16="%",IF(Q16="","Blm Diisi",Q16),IF(J16="Jumlah",IF(Q16="","Blm Diisi",""),IF(J16="Rupiah",IF(Q16="","Blm Diisi",""),IF(J16="","","-"))))))))</f>
        <v>0.67</v>
      </c>
      <c r="S16" s="36"/>
      <c r="T16" s="41" t="s">
        <v>115</v>
      </c>
    </row>
    <row r="17" spans="1:20" ht="362.25" x14ac:dyDescent="0.25">
      <c r="A17" s="10">
        <v>49</v>
      </c>
      <c r="B17" s="13"/>
      <c r="C17" s="21"/>
      <c r="D17" s="21"/>
      <c r="E17" s="21"/>
      <c r="F17" s="28" t="s">
        <v>116</v>
      </c>
      <c r="G17" s="29" t="s">
        <v>117</v>
      </c>
      <c r="H17" s="30"/>
      <c r="I17" s="93" t="s">
        <v>118</v>
      </c>
      <c r="J17" s="44" t="s">
        <v>28</v>
      </c>
      <c r="K17" s="31" t="s">
        <v>24</v>
      </c>
      <c r="L17" s="89">
        <f t="shared" si="0"/>
        <v>0.67</v>
      </c>
      <c r="M17" s="33"/>
      <c r="N17" s="34"/>
      <c r="O17" s="97" t="s">
        <v>119</v>
      </c>
      <c r="P17" s="88" t="s">
        <v>120</v>
      </c>
      <c r="Q17" s="35" t="s">
        <v>24</v>
      </c>
      <c r="R17" s="32">
        <f t="shared" si="1"/>
        <v>0.67</v>
      </c>
      <c r="S17" s="36"/>
      <c r="T17" s="98" t="s">
        <v>121</v>
      </c>
    </row>
    <row r="18" spans="1:20" ht="409.5" x14ac:dyDescent="0.25">
      <c r="A18" s="10">
        <v>50</v>
      </c>
      <c r="B18" s="13"/>
      <c r="C18" s="21"/>
      <c r="D18" s="21"/>
      <c r="E18" s="21"/>
      <c r="F18" s="28" t="s">
        <v>122</v>
      </c>
      <c r="G18" s="29" t="s">
        <v>123</v>
      </c>
      <c r="H18" s="30"/>
      <c r="I18" s="93" t="s">
        <v>124</v>
      </c>
      <c r="J18" s="44" t="s">
        <v>22</v>
      </c>
      <c r="K18" s="31" t="s">
        <v>24</v>
      </c>
      <c r="L18" s="89">
        <f t="shared" si="0"/>
        <v>0.5</v>
      </c>
      <c r="M18" s="33"/>
      <c r="N18" s="34"/>
      <c r="O18" s="97" t="s">
        <v>125</v>
      </c>
      <c r="P18" s="88" t="s">
        <v>126</v>
      </c>
      <c r="Q18" s="35" t="s">
        <v>24</v>
      </c>
      <c r="R18" s="32">
        <f t="shared" si="1"/>
        <v>0.5</v>
      </c>
      <c r="S18" s="36"/>
      <c r="T18" s="99" t="s">
        <v>127</v>
      </c>
    </row>
    <row r="19" spans="1:20" ht="15.75" x14ac:dyDescent="0.25">
      <c r="A19" s="10">
        <v>51</v>
      </c>
      <c r="B19" s="14"/>
      <c r="C19" s="21"/>
      <c r="D19" s="21"/>
      <c r="E19" s="21" t="s">
        <v>29</v>
      </c>
      <c r="F19" s="13" t="s">
        <v>128</v>
      </c>
      <c r="G19" s="14"/>
      <c r="H19" s="22">
        <v>2</v>
      </c>
      <c r="I19" s="23" t="s">
        <v>129</v>
      </c>
      <c r="J19" s="22"/>
      <c r="K19" s="22"/>
      <c r="L19" s="22">
        <f>AVERAGE(L20:L23)*H19</f>
        <v>1.71</v>
      </c>
      <c r="M19" s="24">
        <f>L19/H19</f>
        <v>0.85499999999999998</v>
      </c>
      <c r="N19" s="25"/>
      <c r="O19" s="38"/>
      <c r="P19" s="39"/>
      <c r="Q19" s="22"/>
      <c r="R19" s="22">
        <f>AVERAGE(R20:R23)*H19</f>
        <v>1.5449999999999999</v>
      </c>
      <c r="S19" s="26">
        <f>R19/H19</f>
        <v>0.77249999999999996</v>
      </c>
      <c r="T19" s="27"/>
    </row>
    <row r="20" spans="1:20" ht="378" x14ac:dyDescent="0.25">
      <c r="A20" s="10">
        <v>52</v>
      </c>
      <c r="B20" s="13"/>
      <c r="C20" s="21"/>
      <c r="D20" s="21"/>
      <c r="E20" s="21"/>
      <c r="F20" s="28" t="s">
        <v>18</v>
      </c>
      <c r="G20" s="96" t="s">
        <v>130</v>
      </c>
      <c r="H20" s="30"/>
      <c r="I20" s="93" t="s">
        <v>131</v>
      </c>
      <c r="J20" s="44" t="s">
        <v>28</v>
      </c>
      <c r="K20" s="31" t="s">
        <v>24</v>
      </c>
      <c r="L20" s="89">
        <f>IF(J20="Ya/Tidak",IF(K20="Ya",1,IF(K20="Tidak",0,"Blm Diisi")),IF(J20="A/B/C",IF(K20="A",1,IF(K20="B",0.5,IF(K20="C",0,"Blm Diisi"))),IF(J20="A/B/C/D",IF(K20="A",1,IF(K20="B",0.67,IF(K20="C",0.33,IF(K20="D",0,"Blm Diisi")))),IF(J20="A/B/C/D/E",IF(K20="A",1,IF(K20="B",0.75,IF(K20="C",0.5,IF(K20="D",0.25,IF(K20="E",0,"Blm Diisi"))))),IF(J20="%",IF(K20="","Blm Diisi",K20),IF(J20="Jumlah",IF(K20="","Blm Diisi",""),IF(J20="Rupiah",IF(K20="","Blm Diisi",""),IF(J20="","","-"))))))))</f>
        <v>0.67</v>
      </c>
      <c r="M20" s="33"/>
      <c r="N20" s="34"/>
      <c r="O20" s="42" t="s">
        <v>132</v>
      </c>
      <c r="P20" s="40" t="s">
        <v>133</v>
      </c>
      <c r="Q20" s="35" t="s">
        <v>24</v>
      </c>
      <c r="R20" s="32">
        <f>IF(J20="Ya/Tidak",IF(Q20="Ya",1,IF(Q20="Tidak",0,"Blm Diisi")),IF(J20="A/B/C",IF(Q20="A",1,IF(Q20="B",0.5,IF(Q20="C",0,"Blm Diisi"))),IF(J20="A/B/C/D",IF(Q20="A",1,IF(Q20="B",0.67,IF(Q20="C",0.33,IF(Q20="D",0,"Blm Diisi")))),IF(J20="A/B/C/D/E",IF(Q20="A",1,IF(Q20="B",0.75,IF(Q20="C",0.5,IF(Q20="D",0.25,IF(Q20="E",0,"Blm Diisi"))))),IF(J20="%",IF(Q20="","Blm Diisi",Q20),IF(J20="Jumlah",IF(Q20="","Blm Diisi",""),IF(J20="Rupiah",IF(Q20="","Blm Diisi",""),IF(J20="","","-"))))))))</f>
        <v>0.67</v>
      </c>
      <c r="S20" s="36"/>
      <c r="T20" s="41" t="s">
        <v>134</v>
      </c>
    </row>
    <row r="21" spans="1:20" ht="409.5" x14ac:dyDescent="0.25">
      <c r="A21" s="10">
        <v>53</v>
      </c>
      <c r="B21" s="13"/>
      <c r="C21" s="21"/>
      <c r="D21" s="21"/>
      <c r="E21" s="21"/>
      <c r="F21" s="28" t="s">
        <v>21</v>
      </c>
      <c r="G21" s="29" t="s">
        <v>135</v>
      </c>
      <c r="H21" s="30"/>
      <c r="I21" s="93" t="s">
        <v>136</v>
      </c>
      <c r="J21" s="44" t="s">
        <v>28</v>
      </c>
      <c r="K21" s="31" t="s">
        <v>23</v>
      </c>
      <c r="L21" s="89">
        <f>IF(J21="Ya/Tidak",IF(K21="Ya",1,IF(K21="Tidak",0,"Blm Diisi")),IF(J21="A/B/C",IF(K21="A",1,IF(K21="B",0.5,IF(K21="C",0,"Blm Diisi"))),IF(J21="A/B/C/D",IF(K21="A",1,IF(K21="B",0.67,IF(K21="C",0.33,IF(K21="D",0,"Blm Diisi")))),IF(J21="A/B/C/D/E",IF(K21="A",1,IF(K21="B",0.75,IF(K21="C",0.5,IF(K21="D",0.25,IF(K21="E",0,"Blm Diisi"))))),IF(J21="%",IF(K21="","Blm Diisi",K21),IF(J21="Jumlah",IF(K21="","Blm Diisi",""),IF(J21="Rupiah",IF(K21="","Blm Diisi",""),IF(J21="","","-"))))))))</f>
        <v>1</v>
      </c>
      <c r="M21" s="33"/>
      <c r="N21" s="34"/>
      <c r="O21" s="42" t="s">
        <v>137</v>
      </c>
      <c r="P21" s="40" t="s">
        <v>138</v>
      </c>
      <c r="Q21" s="35" t="s">
        <v>24</v>
      </c>
      <c r="R21" s="32">
        <f>IF(J21="Ya/Tidak",IF(Q21="Ya",1,IF(Q21="Tidak",0,"Blm Diisi")),IF(J21="A/B/C",IF(Q21="A",1,IF(Q21="B",0.5,IF(Q21="C",0,"Blm Diisi"))),IF(J21="A/B/C/D",IF(Q21="A",1,IF(Q21="B",0.67,IF(Q21="C",0.33,IF(Q21="D",0,"Blm Diisi")))),IF(J21="A/B/C/D/E",IF(Q21="A",1,IF(Q21="B",0.75,IF(Q21="C",0.5,IF(Q21="D",0.25,IF(Q21="E",0,"Blm Diisi"))))),IF(J21="%",IF(Q21="","Blm Diisi",Q21),IF(J21="Jumlah",IF(Q21="","Blm Diisi",""),IF(J21="Rupiah",IF(Q21="","Blm Diisi",""),IF(J21="","","-"))))))))</f>
        <v>0.67</v>
      </c>
      <c r="S21" s="36"/>
      <c r="T21" s="46" t="s">
        <v>139</v>
      </c>
    </row>
    <row r="22" spans="1:20" ht="299.25" x14ac:dyDescent="0.25">
      <c r="A22" s="10">
        <v>54</v>
      </c>
      <c r="B22" s="13"/>
      <c r="C22" s="21"/>
      <c r="D22" s="21"/>
      <c r="E22" s="21"/>
      <c r="F22" s="28" t="s">
        <v>26</v>
      </c>
      <c r="G22" s="96" t="s">
        <v>140</v>
      </c>
      <c r="H22" s="30"/>
      <c r="I22" s="93" t="s">
        <v>141</v>
      </c>
      <c r="J22" s="44" t="s">
        <v>69</v>
      </c>
      <c r="K22" s="31" t="s">
        <v>24</v>
      </c>
      <c r="L22" s="89">
        <f>IF(J22="Ya/Tidak",IF(K22="Ya",1,IF(K22="Tidak",0,"Blm Diisi")),IF(J22="A/B/C",IF(K22="A",1,IF(K22="B",0.5,IF(K22="C",0,"Blm Diisi"))),IF(J22="A/B/C/D",IF(K22="A",1,IF(K22="B",0.67,IF(K22="C",0.33,IF(K22="D",0,"Blm Diisi")))),IF(J22="A/B/C/D/E",IF(K22="A",1,IF(K22="B",0.75,IF(K22="C",0.5,IF(K22="D",0.25,IF(K22="E",0,"Blm Diisi"))))),IF(J22="%",IF(K22="","Blm Diisi",K22),IF(J22="Jumlah",IF(K22="","Blm Diisi",""),IF(J22="Rupiah",IF(K22="","Blm Diisi",""),IF(J22="","","-"))))))))</f>
        <v>0.75</v>
      </c>
      <c r="M22" s="33"/>
      <c r="N22" s="34"/>
      <c r="O22" s="42" t="s">
        <v>142</v>
      </c>
      <c r="P22" s="40" t="s">
        <v>143</v>
      </c>
      <c r="Q22" s="35" t="s">
        <v>24</v>
      </c>
      <c r="R22" s="32">
        <f>IF(J22="Ya/Tidak",IF(Q22="Ya",1,IF(Q22="Tidak",0,"Blm Diisi")),IF(J22="A/B/C",IF(Q22="A",1,IF(Q22="B",0.5,IF(Q22="C",0,"Blm Diisi"))),IF(J22="A/B/C/D",IF(Q22="A",1,IF(Q22="B",0.67,IF(Q22="C",0.33,IF(Q22="D",0,"Blm Diisi")))),IF(J22="A/B/C/D/E",IF(Q22="A",1,IF(Q22="B",0.75,IF(Q22="C",0.5,IF(Q22="D",0.25,IF(Q22="E",0,"Blm Diisi"))))),IF(J22="%",IF(Q22="","Blm Diisi",Q22),IF(J22="Jumlah",IF(Q22="","Blm Diisi",""),IF(J22="Rupiah",IF(Q22="","Blm Diisi",""),IF(J22="","","-"))))))))</f>
        <v>0.75</v>
      </c>
      <c r="S22" s="36"/>
      <c r="T22" s="46" t="s">
        <v>144</v>
      </c>
    </row>
    <row r="23" spans="1:20" ht="409.5" x14ac:dyDescent="0.25">
      <c r="A23" s="10">
        <v>55</v>
      </c>
      <c r="B23" s="13"/>
      <c r="C23" s="21"/>
      <c r="D23" s="21"/>
      <c r="E23" s="21"/>
      <c r="F23" s="28" t="s">
        <v>30</v>
      </c>
      <c r="G23" s="29" t="s">
        <v>145</v>
      </c>
      <c r="H23" s="30"/>
      <c r="I23" s="96" t="s">
        <v>146</v>
      </c>
      <c r="J23" s="44" t="s">
        <v>19</v>
      </c>
      <c r="K23" s="31" t="s">
        <v>20</v>
      </c>
      <c r="L23" s="89">
        <f>IF(J23="Ya/Tidak",IF(K23="Ya",1,IF(K23="Tidak",0,"Blm Diisi")),IF(J23="A/B/C",IF(K23="A",1,IF(K23="B",0.5,IF(K23="C",0,"Blm Diisi"))),IF(J23="A/B/C/D",IF(K23="A",1,IF(K23="B",0.67,IF(K23="C",0.33,IF(K23="D",0,"Blm Diisi")))),IF(J23="A/B/C/D/E",IF(K23="A",1,IF(K23="B",0.75,IF(K23="C",0.5,IF(K23="D",0.25,IF(K23="E",0,"Blm Diisi"))))),IF(J23="%",IF(K23="","Blm Diisi",K23),IF(J23="Jumlah",IF(K23="","Blm Diisi",""),IF(J23="Rupiah",IF(K23="","Blm Diisi",""),IF(J23="","","-"))))))))</f>
        <v>1</v>
      </c>
      <c r="M23" s="33"/>
      <c r="N23" s="34"/>
      <c r="O23" s="42" t="s">
        <v>147</v>
      </c>
      <c r="P23" s="40" t="s">
        <v>148</v>
      </c>
      <c r="Q23" s="35" t="s">
        <v>20</v>
      </c>
      <c r="R23" s="32">
        <f>IF(J23="Ya/Tidak",IF(Q23="Ya",1,IF(Q23="Tidak",0,"Blm Diisi")),IF(J23="A/B/C",IF(Q23="A",1,IF(Q23="B",0.5,IF(Q23="C",0,"Blm Diisi"))),IF(J23="A/B/C/D",IF(Q23="A",1,IF(Q23="B",0.67,IF(Q23="C",0.33,IF(Q23="D",0,"Blm Diisi")))),IF(J23="A/B/C/D/E",IF(Q23="A",1,IF(Q23="B",0.75,IF(Q23="C",0.5,IF(Q23="D",0.25,IF(Q23="E",0,"Blm Diisi"))))),IF(J23="%",IF(Q23="","Blm Diisi",Q23),IF(J23="Jumlah",IF(Q23="","Blm Diisi",""),IF(J23="Rupiah",IF(Q23="","Blm Diisi",""),IF(J23="","","-"))))))))</f>
        <v>1</v>
      </c>
      <c r="S23" s="36"/>
      <c r="T23" s="91" t="s">
        <v>149</v>
      </c>
    </row>
    <row r="24" spans="1:20" ht="15.75" x14ac:dyDescent="0.25">
      <c r="A24" s="10">
        <v>56</v>
      </c>
      <c r="B24" s="14"/>
      <c r="C24" s="21"/>
      <c r="D24" s="21"/>
      <c r="E24" s="21" t="s">
        <v>150</v>
      </c>
      <c r="F24" s="13" t="s">
        <v>151</v>
      </c>
      <c r="G24" s="14"/>
      <c r="H24" s="22">
        <v>0.75</v>
      </c>
      <c r="I24" s="23"/>
      <c r="J24" s="22"/>
      <c r="K24" s="22"/>
      <c r="L24" s="22">
        <f>AVERAGE(L25)*H24</f>
        <v>0.50250000000000006</v>
      </c>
      <c r="M24" s="24">
        <f>L24/H24</f>
        <v>0.67</v>
      </c>
      <c r="N24" s="25"/>
      <c r="O24" s="38"/>
      <c r="P24" s="39"/>
      <c r="Q24" s="22"/>
      <c r="R24" s="22">
        <f>AVERAGE(R25)*H24</f>
        <v>0.50250000000000006</v>
      </c>
      <c r="S24" s="26">
        <f>R24/H24</f>
        <v>0.67</v>
      </c>
      <c r="T24" s="27"/>
    </row>
    <row r="25" spans="1:20" ht="409.5" x14ac:dyDescent="0.25">
      <c r="A25" s="10">
        <v>57</v>
      </c>
      <c r="B25" s="13"/>
      <c r="C25" s="21"/>
      <c r="D25" s="21"/>
      <c r="E25" s="21"/>
      <c r="F25" s="100" t="s">
        <v>18</v>
      </c>
      <c r="G25" s="29" t="s">
        <v>152</v>
      </c>
      <c r="H25" s="30"/>
      <c r="I25" s="93" t="s">
        <v>153</v>
      </c>
      <c r="J25" s="44" t="s">
        <v>28</v>
      </c>
      <c r="K25" s="31" t="s">
        <v>24</v>
      </c>
      <c r="L25" s="89">
        <f>IF(J25="Ya/Tidak",IF(K25="Ya",1,IF(K25="Tidak",0,"Blm Diisi")),IF(J25="A/B/C",IF(K25="A",1,IF(K25="B",0.5,IF(K25="C",0,"Blm Diisi"))),IF(J25="A/B/C/D",IF(K25="A",1,IF(K25="B",0.67,IF(K25="C",0.33,IF(K25="D",0,"Blm Diisi")))),IF(J25="A/B/C/D/E",IF(K25="A",1,IF(K25="B",0.75,IF(K25="C",0.5,IF(K25="D",0.25,IF(K25="E",0,"Blm Diisi"))))),IF(J25="%",IF(K25="","Blm Diisi",K25),IF(J25="Jumlah",IF(K25="","Blm Diisi",""),IF(J25="Rupiah",IF(K25="","Blm Diisi",""),IF(J25="","","-"))))))))</f>
        <v>0.67</v>
      </c>
      <c r="M25" s="33"/>
      <c r="N25" s="34"/>
      <c r="O25" s="42" t="s">
        <v>154</v>
      </c>
      <c r="P25" s="40" t="s">
        <v>155</v>
      </c>
      <c r="Q25" s="35" t="s">
        <v>24</v>
      </c>
      <c r="R25" s="32">
        <f>IF(J25="Ya/Tidak",IF(Q25="Ya",1,IF(Q25="Tidak",0,"Blm Diisi")),IF(J25="A/B/C",IF(Q25="A",1,IF(Q25="B",0.5,IF(Q25="C",0,"Blm Diisi"))),IF(J25="A/B/C/D",IF(Q25="A",1,IF(Q25="B",0.67,IF(Q25="C",0.33,IF(Q25="D",0,"Blm Diisi")))),IF(J25="A/B/C/D/E",IF(Q25="A",1,IF(Q25="B",0.75,IF(Q25="C",0.5,IF(Q25="D",0.25,IF(Q25="E",0,"Blm Diisi"))))),IF(J25="%",IF(Q25="","Blm Diisi",Q25),IF(J25="Jumlah",IF(Q25="","Blm Diisi",""),IF(J25="Rupiah",IF(Q25="","Blm Diisi",""),IF(J25="","","-"))))))))</f>
        <v>0.67</v>
      </c>
      <c r="S25" s="36"/>
      <c r="T25" s="91" t="s">
        <v>156</v>
      </c>
    </row>
    <row r="26" spans="1:20" ht="15.75" x14ac:dyDescent="0.25">
      <c r="A26" s="10">
        <v>58</v>
      </c>
      <c r="B26" s="14"/>
      <c r="C26" s="21"/>
      <c r="D26" s="21"/>
      <c r="E26" s="21" t="s">
        <v>157</v>
      </c>
      <c r="F26" s="13" t="s">
        <v>158</v>
      </c>
      <c r="G26" s="14"/>
      <c r="H26" s="22">
        <v>0.25</v>
      </c>
      <c r="I26" s="23"/>
      <c r="J26" s="22"/>
      <c r="K26" s="22"/>
      <c r="L26" s="22">
        <f>AVERAGE(L27)*H26</f>
        <v>0.125</v>
      </c>
      <c r="M26" s="24">
        <f>L26/H26</f>
        <v>0.5</v>
      </c>
      <c r="N26" s="25"/>
      <c r="O26" s="38"/>
      <c r="P26" s="39"/>
      <c r="Q26" s="22"/>
      <c r="R26" s="22">
        <f>AVERAGE(R27)*H26</f>
        <v>0.125</v>
      </c>
      <c r="S26" s="26">
        <f>R26/H26</f>
        <v>0.5</v>
      </c>
      <c r="T26" s="27"/>
    </row>
    <row r="27" spans="1:20" ht="378" x14ac:dyDescent="0.25">
      <c r="A27" s="10">
        <v>59</v>
      </c>
      <c r="B27" s="13"/>
      <c r="C27" s="21"/>
      <c r="D27" s="21"/>
      <c r="E27" s="21"/>
      <c r="F27" s="100" t="s">
        <v>18</v>
      </c>
      <c r="G27" s="29" t="s">
        <v>159</v>
      </c>
      <c r="H27" s="30"/>
      <c r="I27" s="93" t="s">
        <v>160</v>
      </c>
      <c r="J27" s="44" t="s">
        <v>22</v>
      </c>
      <c r="K27" s="31" t="s">
        <v>24</v>
      </c>
      <c r="L27" s="89">
        <f>IF(J27="Ya/Tidak",IF(K27="Ya",1,IF(K27="Tidak",0,"Blm Diisi")),IF(J27="A/B/C",IF(K27="A",1,IF(K27="B",0.5,IF(K27="C",0,"Blm Diisi"))),IF(J27="A/B/C/D",IF(K27="A",1,IF(K27="B",0.67,IF(K27="C",0.33,IF(K27="D",0,"Blm Diisi")))),IF(J27="A/B/C/D/E",IF(K27="A",1,IF(K27="B",0.75,IF(K27="C",0.5,IF(K27="D",0.25,IF(K27="E",0,"Blm Diisi"))))),IF(J27="%",IF(K27="","Blm Diisi",K27),IF(J27="Jumlah",IF(K27="","Blm Diisi",""),IF(J27="Rupiah",IF(K27="","Blm Diisi",""),IF(J27="","","-"))))))))</f>
        <v>0.5</v>
      </c>
      <c r="M27" s="33"/>
      <c r="N27" s="34"/>
      <c r="O27" s="42" t="s">
        <v>161</v>
      </c>
      <c r="P27" s="40" t="s">
        <v>162</v>
      </c>
      <c r="Q27" s="35" t="s">
        <v>24</v>
      </c>
      <c r="R27" s="32">
        <f>IF(J27="Ya/Tidak",IF(Q27="Ya",1,IF(Q27="Tidak",0,"Blm Diisi")),IF(J27="A/B/C",IF(Q27="A",1,IF(Q27="B",0.5,IF(Q27="C",0,"Blm Diisi"))),IF(J27="A/B/C/D",IF(Q27="A",1,IF(Q27="B",0.67,IF(Q27="C",0.33,IF(Q27="D",0,"Blm Diisi")))),IF(J27="A/B/C/D/E",IF(Q27="A",1,IF(Q27="B",0.75,IF(Q27="C",0.5,IF(Q27="D",0.25,IF(Q27="E",0,"Blm Diisi"))))),IF(J27="%",IF(Q27="","Blm Diisi",Q27),IF(J27="Jumlah",IF(Q27="","Blm Diisi",""),IF(J27="Rupiah",IF(Q27="","Blm Diisi",""),IF(J27="","","-"))))))))</f>
        <v>0.5</v>
      </c>
      <c r="S27" s="36"/>
      <c r="T27" s="91" t="s">
        <v>163</v>
      </c>
    </row>
    <row r="28" spans="1:20" ht="15.75" x14ac:dyDescent="0.25">
      <c r="B28" s="11"/>
      <c r="C28" s="118"/>
      <c r="D28" s="12" t="s">
        <v>54</v>
      </c>
      <c r="E28" s="13" t="s">
        <v>53</v>
      </c>
      <c r="F28" s="13"/>
      <c r="G28" s="14"/>
      <c r="H28" s="15">
        <v>3.5</v>
      </c>
      <c r="I28" s="16"/>
      <c r="J28" s="15"/>
      <c r="K28" s="15"/>
      <c r="L28" s="15">
        <f>SUM(L29,L31,L34)</f>
        <v>2.335</v>
      </c>
      <c r="M28" s="17">
        <f>L28/H28</f>
        <v>0.66714285714285715</v>
      </c>
      <c r="N28" s="18"/>
      <c r="O28" s="38"/>
      <c r="P28" s="39"/>
      <c r="Q28" s="15"/>
      <c r="R28" s="15">
        <f>SUM(R29,R31,R34)</f>
        <v>2.335</v>
      </c>
      <c r="S28" s="19">
        <f>R28/H28</f>
        <v>0.66714285714285715</v>
      </c>
      <c r="T28" s="119"/>
    </row>
    <row r="29" spans="1:20" ht="15.75" x14ac:dyDescent="0.25">
      <c r="B29" s="14"/>
      <c r="C29" s="21"/>
      <c r="D29" s="21"/>
      <c r="E29" s="21" t="s">
        <v>17</v>
      </c>
      <c r="F29" s="13" t="s">
        <v>164</v>
      </c>
      <c r="G29" s="14"/>
      <c r="H29" s="22">
        <v>0.5</v>
      </c>
      <c r="I29" s="23"/>
      <c r="J29" s="22"/>
      <c r="K29" s="22"/>
      <c r="L29" s="22">
        <f>AVERAGE(L30)*H29</f>
        <v>0.33500000000000002</v>
      </c>
      <c r="M29" s="24">
        <f>L29/H29</f>
        <v>0.67</v>
      </c>
      <c r="N29" s="25"/>
      <c r="O29" s="38"/>
      <c r="P29" s="39"/>
      <c r="Q29" s="22"/>
      <c r="R29" s="22">
        <f>AVERAGE(R30)*H29</f>
        <v>0.33500000000000002</v>
      </c>
      <c r="S29" s="26">
        <f>R29/H29</f>
        <v>0.67</v>
      </c>
      <c r="T29" s="120"/>
    </row>
    <row r="30" spans="1:20" ht="378" x14ac:dyDescent="0.25">
      <c r="B30" s="13"/>
      <c r="C30" s="21"/>
      <c r="D30" s="21"/>
      <c r="E30" s="21"/>
      <c r="F30" s="100" t="s">
        <v>34</v>
      </c>
      <c r="G30" s="29" t="s">
        <v>165</v>
      </c>
      <c r="H30" s="30"/>
      <c r="I30" s="37" t="s">
        <v>166</v>
      </c>
      <c r="J30" s="44" t="s">
        <v>28</v>
      </c>
      <c r="K30" s="31" t="s">
        <v>24</v>
      </c>
      <c r="L30" s="89">
        <f>IF(J30="Ya/Tidak",IF(K30="Ya",1,IF(K30="Tidak",0,"Blm Diisi")),IF(J30="A/B/C",IF(K30="A",1,IF(K30="B",0.5,IF(K30="C",0,"Blm Diisi"))),IF(J30="A/B/C/D",IF(K30="A",1,IF(K30="B",0.67,IF(K30="C",0.33,IF(K30="D",0,"Blm Diisi")))),IF(J30="A/B/C/D/E",IF(K30="A",1,IF(K30="B",0.75,IF(K30="C",0.5,IF(K30="D",0.25,IF(K30="E",0,"Blm Diisi"))))),IF(J30="%",IF(K30="","Blm Diisi",K30),IF(J30="Jumlah",IF(K30="","Blm Diisi",""),IF(J30="Rupiah",IF(K30="","Blm Diisi",""),IF(J30="","","-"))))))))</f>
        <v>0.67</v>
      </c>
      <c r="M30" s="33"/>
      <c r="N30" s="34"/>
      <c r="O30" s="42" t="s">
        <v>167</v>
      </c>
      <c r="P30" s="40" t="s">
        <v>168</v>
      </c>
      <c r="Q30" s="35" t="s">
        <v>24</v>
      </c>
      <c r="R30" s="32">
        <f>IF(J30="Ya/Tidak",IF(Q30="Ya",1,IF(Q30="Tidak",0,"Blm Diisi")),IF(J30="A/B/C",IF(Q30="A",1,IF(Q30="B",0.5,IF(Q30="C",0,"Blm Diisi"))),IF(J30="A/B/C/D",IF(Q30="A",1,IF(Q30="B",0.67,IF(Q30="C",0.33,IF(Q30="D",0,"Blm Diisi")))),IF(J30="A/B/C/D/E",IF(Q30="A",1,IF(Q30="B",0.75,IF(Q30="C",0.5,IF(Q30="D",0.25,IF(Q30="E",0,"Blm Diisi"))))),IF(J30="%",IF(Q30="","Blm Diisi",Q30),IF(J30="Jumlah",IF(Q30="","Blm Diisi",""),IF(J30="Rupiah",IF(Q30="","Blm Diisi",""),IF(J30="","","-"))))))))</f>
        <v>0.67</v>
      </c>
      <c r="S30" s="36"/>
      <c r="T30" s="121" t="s">
        <v>169</v>
      </c>
    </row>
    <row r="31" spans="1:20" ht="15.75" x14ac:dyDescent="0.25">
      <c r="B31" s="14"/>
      <c r="C31" s="21"/>
      <c r="D31" s="21"/>
      <c r="E31" s="21" t="s">
        <v>25</v>
      </c>
      <c r="F31" s="13" t="s">
        <v>170</v>
      </c>
      <c r="G31" s="14"/>
      <c r="H31" s="22">
        <v>1</v>
      </c>
      <c r="I31" s="23"/>
      <c r="J31" s="22"/>
      <c r="K31" s="22"/>
      <c r="L31" s="22">
        <f>AVERAGE(L32:L33)*H31</f>
        <v>0.5</v>
      </c>
      <c r="M31" s="24">
        <f>L31/H31</f>
        <v>0.5</v>
      </c>
      <c r="N31" s="25"/>
      <c r="O31" s="122"/>
      <c r="P31" s="123"/>
      <c r="Q31" s="22"/>
      <c r="R31" s="22">
        <f>AVERAGE(R32:R33)*H31</f>
        <v>0.5</v>
      </c>
      <c r="S31" s="26">
        <f>R31/H31</f>
        <v>0.5</v>
      </c>
      <c r="T31" s="120"/>
    </row>
    <row r="32" spans="1:20" ht="378" x14ac:dyDescent="0.25">
      <c r="B32" s="13"/>
      <c r="C32" s="21"/>
      <c r="D32" s="21"/>
      <c r="E32" s="21"/>
      <c r="F32" s="28" t="s">
        <v>40</v>
      </c>
      <c r="G32" s="29" t="s">
        <v>171</v>
      </c>
      <c r="H32" s="30"/>
      <c r="I32" s="37" t="s">
        <v>172</v>
      </c>
      <c r="J32" s="44" t="s">
        <v>22</v>
      </c>
      <c r="K32" s="31" t="s">
        <v>24</v>
      </c>
      <c r="L32" s="89">
        <f>IF(J32="Ya/Tidak",IF(K32="Ya",1,IF(K32="Tidak",0,"Blm Diisi")),IF(J32="A/B/C",IF(K32="A",1,IF(K32="B",0.5,IF(K32="C",0,"Blm Diisi"))),IF(J32="A/B/C/D",IF(K32="A",1,IF(K32="B",0.67,IF(K32="C",0.33,IF(K32="D",0,"Blm Diisi")))),IF(J32="A/B/C/D/E",IF(K32="A",1,IF(K32="B",0.75,IF(K32="C",0.5,IF(K32="D",0.25,IF(K32="E",0,"Blm Diisi"))))),IF(J32="%",IF(K32="","Blm Diisi",K32),IF(J32="Jumlah",IF(K32="","Blm Diisi",""),IF(J32="Rupiah",IF(K32="","Blm Diisi",""),IF(J32="","","-"))))))))</f>
        <v>0.5</v>
      </c>
      <c r="M32" s="33"/>
      <c r="N32" s="34"/>
      <c r="O32" s="42" t="s">
        <v>173</v>
      </c>
      <c r="P32" s="40" t="s">
        <v>174</v>
      </c>
      <c r="Q32" s="35" t="s">
        <v>24</v>
      </c>
      <c r="R32" s="32">
        <f>IF(J32="Ya/Tidak",IF(Q32="Ya",1,IF(Q32="Tidak",0,"Blm Diisi")),IF(J32="A/B/C",IF(Q32="A",1,IF(Q32="B",0.5,IF(Q32="C",0,"Blm Diisi"))),IF(J32="A/B/C/D",IF(Q32="A",1,IF(Q32="B",0.67,IF(Q32="C",0.33,IF(Q32="D",0,"Blm Diisi")))),IF(J32="A/B/C/D/E",IF(Q32="A",1,IF(Q32="B",0.75,IF(Q32="C",0.5,IF(Q32="D",0.25,IF(Q32="E",0,"Blm Diisi"))))),IF(J32="%",IF(Q32="","Blm Diisi",Q32),IF(J32="Jumlah",IF(Q32="","Blm Diisi",""),IF(J32="Rupiah",IF(Q32="","Blm Diisi",""),IF(J32="","","-"))))))))</f>
        <v>0.5</v>
      </c>
      <c r="S32" s="36"/>
      <c r="T32" s="124" t="s">
        <v>175</v>
      </c>
    </row>
    <row r="33" spans="2:20" ht="378" x14ac:dyDescent="0.25">
      <c r="B33" s="13"/>
      <c r="C33" s="21"/>
      <c r="D33" s="21"/>
      <c r="E33" s="21"/>
      <c r="F33" s="28" t="s">
        <v>38</v>
      </c>
      <c r="G33" s="29" t="s">
        <v>176</v>
      </c>
      <c r="H33" s="30"/>
      <c r="I33" s="37" t="s">
        <v>177</v>
      </c>
      <c r="J33" s="44" t="s">
        <v>22</v>
      </c>
      <c r="K33" s="31" t="s">
        <v>24</v>
      </c>
      <c r="L33" s="89">
        <f>IF(J33="Ya/Tidak",IF(K33="Ya",1,IF(K33="Tidak",0,"Blm Diisi")),IF(J33="A/B/C",IF(K33="A",1,IF(K33="B",0.5,IF(K33="C",0,"Blm Diisi"))),IF(J33="A/B/C/D",IF(K33="A",1,IF(K33="B",0.67,IF(K33="C",0.33,IF(K33="D",0,"Blm Diisi")))),IF(J33="A/B/C/D/E",IF(K33="A",1,IF(K33="B",0.75,IF(K33="C",0.5,IF(K33="D",0.25,IF(K33="E",0,"Blm Diisi"))))),IF(J33="%",IF(K33="","Blm Diisi",K33),IF(J33="Jumlah",IF(K33="","Blm Diisi",""),IF(J33="Rupiah",IF(K33="","Blm Diisi",""),IF(J33="","","-"))))))))</f>
        <v>0.5</v>
      </c>
      <c r="M33" s="33"/>
      <c r="N33" s="34"/>
      <c r="O33" s="42" t="s">
        <v>178</v>
      </c>
      <c r="P33" s="40" t="s">
        <v>179</v>
      </c>
      <c r="Q33" s="35" t="s">
        <v>24</v>
      </c>
      <c r="R33" s="32">
        <f>IF(J33="Ya/Tidak",IF(Q33="Ya",1,IF(Q33="Tidak",0,"Blm Diisi")),IF(J33="A/B/C",IF(Q33="A",1,IF(Q33="B",0.5,IF(Q33="C",0,"Blm Diisi"))),IF(J33="A/B/C/D",IF(Q33="A",1,IF(Q33="B",0.67,IF(Q33="C",0.33,IF(Q33="D",0,"Blm Diisi")))),IF(J33="A/B/C/D/E",IF(Q33="A",1,IF(Q33="B",0.75,IF(Q33="C",0.5,IF(Q33="D",0.25,IF(Q33="E",0,"Blm Diisi"))))),IF(J33="%",IF(Q33="","Blm Diisi",Q33),IF(J33="Jumlah",IF(Q33="","Blm Diisi",""),IF(J33="Rupiah",IF(Q33="","Blm Diisi",""),IF(J33="","","-"))))))))</f>
        <v>0.5</v>
      </c>
      <c r="S33" s="36"/>
      <c r="T33" s="125" t="s">
        <v>169</v>
      </c>
    </row>
    <row r="34" spans="2:20" ht="15.75" x14ac:dyDescent="0.25">
      <c r="B34" s="14"/>
      <c r="C34" s="21"/>
      <c r="D34" s="21"/>
      <c r="E34" s="21" t="s">
        <v>27</v>
      </c>
      <c r="F34" s="13" t="s">
        <v>180</v>
      </c>
      <c r="G34" s="14"/>
      <c r="H34" s="22">
        <v>2</v>
      </c>
      <c r="I34" s="23"/>
      <c r="J34" s="22"/>
      <c r="K34" s="22"/>
      <c r="L34" s="22">
        <f>AVERAGE(L35:L37)*H34</f>
        <v>1.5</v>
      </c>
      <c r="M34" s="24">
        <f>L34/H34</f>
        <v>0.75</v>
      </c>
      <c r="N34" s="25"/>
      <c r="O34" s="122"/>
      <c r="P34" s="123"/>
      <c r="Q34" s="22"/>
      <c r="R34" s="22">
        <f>AVERAGE(R35:R37)*H34</f>
        <v>1.5</v>
      </c>
      <c r="S34" s="26">
        <f>R34/H34</f>
        <v>0.75</v>
      </c>
      <c r="T34" s="120"/>
    </row>
    <row r="35" spans="2:20" ht="409.5" x14ac:dyDescent="0.25">
      <c r="B35" s="13"/>
      <c r="C35" s="21"/>
      <c r="D35" s="21"/>
      <c r="E35" s="21"/>
      <c r="F35" s="28" t="s">
        <v>18</v>
      </c>
      <c r="G35" s="29" t="s">
        <v>181</v>
      </c>
      <c r="H35" s="30"/>
      <c r="I35" s="37" t="s">
        <v>182</v>
      </c>
      <c r="J35" s="44" t="s">
        <v>69</v>
      </c>
      <c r="K35" s="31" t="s">
        <v>24</v>
      </c>
      <c r="L35" s="89">
        <f>IF(J35="Ya/Tidak",IF(K35="Ya",1,IF(K35="Tidak",0,"Blm Diisi")),IF(J35="A/B/C",IF(K35="A",1,IF(K35="B",0.5,IF(K35="C",0,"Blm Diisi"))),IF(J35="A/B/C/D",IF(K35="A",1,IF(K35="B",0.67,IF(K35="C",0.33,IF(K35="D",0,"Blm Diisi")))),IF(J35="A/B/C/D/E",IF(K35="A",1,IF(K35="B",0.75,IF(K35="C",0.5,IF(K35="D",0.25,IF(K35="E",0,"Blm Diisi"))))),IF(J35="%",IF(K35="","Blm Diisi",K35),IF(J35="Jumlah",IF(K35="","Blm Diisi",""),IF(J35="Rupiah",IF(K35="","Blm Diisi",""),IF(J35="","","-"))))))))</f>
        <v>0.75</v>
      </c>
      <c r="M35" s="33"/>
      <c r="N35" s="34"/>
      <c r="O35" s="42" t="s">
        <v>183</v>
      </c>
      <c r="P35" s="40" t="s">
        <v>184</v>
      </c>
      <c r="Q35" s="35" t="s">
        <v>24</v>
      </c>
      <c r="R35" s="32">
        <f>IF(J35="Ya/Tidak",IF(Q35="Ya",1,IF(Q35="Tidak",0,"Blm Diisi")),IF(J35="A/B/C",IF(Q35="A",1,IF(Q35="B",0.5,IF(Q35="C",0,"Blm Diisi"))),IF(J35="A/B/C/D",IF(Q35="A",1,IF(Q35="B",0.67,IF(Q35="C",0.33,IF(Q35="D",0,"Blm Diisi")))),IF(J35="A/B/C/D/E",IF(Q35="A",1,IF(Q35="B",0.75,IF(Q35="C",0.5,IF(Q35="D",0.25,IF(Q35="E",0,"Blm Diisi"))))),IF(J35="%",IF(Q35="","Blm Diisi",Q35),IF(J35="Jumlah",IF(Q35="","Blm Diisi",""),IF(J35="Rupiah",IF(Q35="","Blm Diisi",""),IF(J35="","","-"))))))))</f>
        <v>0.75</v>
      </c>
      <c r="S35" s="36"/>
      <c r="T35" s="125" t="s">
        <v>169</v>
      </c>
    </row>
    <row r="36" spans="2:20" ht="409.5" x14ac:dyDescent="0.25">
      <c r="B36" s="13"/>
      <c r="C36" s="21"/>
      <c r="D36" s="21"/>
      <c r="E36" s="21"/>
      <c r="F36" s="28" t="s">
        <v>21</v>
      </c>
      <c r="G36" s="29" t="s">
        <v>185</v>
      </c>
      <c r="H36" s="30"/>
      <c r="I36" s="37" t="s">
        <v>186</v>
      </c>
      <c r="J36" s="44" t="s">
        <v>69</v>
      </c>
      <c r="K36" s="31" t="s">
        <v>24</v>
      </c>
      <c r="L36" s="89">
        <f>IF(J36="Ya/Tidak",IF(K36="Ya",1,IF(K36="Tidak",0,"Blm Diisi")),IF(J36="A/B/C",IF(K36="A",1,IF(K36="B",0.5,IF(K36="C",0,"Blm Diisi"))),IF(J36="A/B/C/D",IF(K36="A",1,IF(K36="B",0.67,IF(K36="C",0.33,IF(K36="D",0,"Blm Diisi")))),IF(J36="A/B/C/D/E",IF(K36="A",1,IF(K36="B",0.75,IF(K36="C",0.5,IF(K36="D",0.25,IF(K36="E",0,"Blm Diisi"))))),IF(J36="%",IF(K36="","Blm Diisi",K36),IF(J36="Jumlah",IF(K36="","Blm Diisi",""),IF(J36="Rupiah",IF(K36="","Blm Diisi",""),IF(J36="","","-"))))))))</f>
        <v>0.75</v>
      </c>
      <c r="M36" s="33"/>
      <c r="N36" s="34"/>
      <c r="O36" s="42" t="s">
        <v>187</v>
      </c>
      <c r="P36" s="40" t="s">
        <v>188</v>
      </c>
      <c r="Q36" s="35" t="s">
        <v>24</v>
      </c>
      <c r="R36" s="32">
        <f>IF(J36="Ya/Tidak",IF(Q36="Ya",1,IF(Q36="Tidak",0,"Blm Diisi")),IF(J36="A/B/C",IF(Q36="A",1,IF(Q36="B",0.5,IF(Q36="C",0,"Blm Diisi"))),IF(J36="A/B/C/D",IF(Q36="A",1,IF(Q36="B",0.67,IF(Q36="C",0.33,IF(Q36="D",0,"Blm Diisi")))),IF(J36="A/B/C/D/E",IF(Q36="A",1,IF(Q36="B",0.75,IF(Q36="C",0.5,IF(Q36="D",0.25,IF(Q36="E",0,"Blm Diisi"))))),IF(J36="%",IF(Q36="","Blm Diisi",Q36),IF(J36="Jumlah",IF(Q36="","Blm Diisi",""),IF(J36="Rupiah",IF(Q36="","Blm Diisi",""),IF(J36="","","-"))))))))</f>
        <v>0.75</v>
      </c>
      <c r="S36" s="36"/>
      <c r="T36" s="125" t="s">
        <v>169</v>
      </c>
    </row>
    <row r="37" spans="2:20" ht="409.5" x14ac:dyDescent="0.25">
      <c r="B37" s="13"/>
      <c r="C37" s="21"/>
      <c r="D37" s="21"/>
      <c r="E37" s="21"/>
      <c r="F37" s="28" t="s">
        <v>26</v>
      </c>
      <c r="G37" s="29" t="s">
        <v>189</v>
      </c>
      <c r="H37" s="30"/>
      <c r="I37" s="37" t="s">
        <v>190</v>
      </c>
      <c r="J37" s="44" t="s">
        <v>69</v>
      </c>
      <c r="K37" s="31" t="s">
        <v>24</v>
      </c>
      <c r="L37" s="89">
        <f>IF(J37="Ya/Tidak",IF(K37="Ya",1,IF(K37="Tidak",0,"Blm Diisi")),IF(J37="A/B/C",IF(K37="A",1,IF(K37="B",0.5,IF(K37="C",0,"Blm Diisi"))),IF(J37="A/B/C/D",IF(K37="A",1,IF(K37="B",0.67,IF(K37="C",0.33,IF(K37="D",0,"Blm Diisi")))),IF(J37="A/B/C/D/E",IF(K37="A",1,IF(K37="B",0.75,IF(K37="C",0.5,IF(K37="D",0.25,IF(K37="E",0,"Blm Diisi"))))),IF(J37="%",IF(K37="","Blm Diisi",K37),IF(J37="Jumlah",IF(K37="","Blm Diisi",""),IF(J37="Rupiah",IF(K37="","Blm Diisi",""),IF(J37="","","-"))))))))</f>
        <v>0.75</v>
      </c>
      <c r="M37" s="33"/>
      <c r="N37" s="34"/>
      <c r="O37" s="42" t="s">
        <v>191</v>
      </c>
      <c r="P37" s="40" t="s">
        <v>192</v>
      </c>
      <c r="Q37" s="35" t="s">
        <v>24</v>
      </c>
      <c r="R37" s="32">
        <f>IF(J37="Ya/Tidak",IF(Q37="Ya",1,IF(Q37="Tidak",0,"Blm Diisi")),IF(J37="A/B/C",IF(Q37="A",1,IF(Q37="B",0.5,IF(Q37="C",0,"Blm Diisi"))),IF(J37="A/B/C/D",IF(Q37="A",1,IF(Q37="B",0.67,IF(Q37="C",0.33,IF(Q37="D",0,"Blm Diisi")))),IF(J37="A/B/C/D/E",IF(Q37="A",1,IF(Q37="B",0.75,IF(Q37="C",0.5,IF(Q37="D",0.25,IF(Q37="E",0,"Blm Diisi"))))),IF(J37="%",IF(Q37="","Blm Diisi",Q37),IF(J37="Jumlah",IF(Q37="","Blm Diisi",""),IF(J37="Rupiah",IF(Q37="","Blm Diisi",""),IF(J37="","","-"))))))))</f>
        <v>0.75</v>
      </c>
      <c r="S37" s="36"/>
      <c r="T37" s="125" t="s">
        <v>169</v>
      </c>
    </row>
  </sheetData>
  <mergeCells count="2">
    <mergeCell ref="B1:T1"/>
    <mergeCell ref="B2:G2"/>
  </mergeCells>
  <dataValidations count="9">
    <dataValidation type="list" allowBlank="1" showInputMessage="1" showErrorMessage="1" sqref="K16:K17 K25 K20:K21 K5 K30" xr:uid="{DDD4A347-65F1-4313-A97A-0075D30C7A77}">
      <formula1>"A,B,C,D"</formula1>
    </dataValidation>
    <dataValidation type="list" allowBlank="1" showInputMessage="1" showErrorMessage="1" sqref="K18 K27 K9:K12 K14:K15 K32:K33" xr:uid="{357E5D74-981C-461F-B0A3-DC95CF5C9A17}">
      <formula1>"A,B,C"</formula1>
    </dataValidation>
    <dataValidation type="list" allowBlank="1" showInputMessage="1" showErrorMessage="1" sqref="K23" xr:uid="{DF7DE419-5499-4BC8-9DC6-228FB570B3A2}">
      <formula1>"Ya,Tidak"</formula1>
    </dataValidation>
    <dataValidation type="list" allowBlank="1" showErrorMessage="1" sqref="Q23" xr:uid="{1E3E4C80-3FA4-4649-A7A7-282FF913D912}">
      <formula1>"Ya,Tidak"</formula1>
    </dataValidation>
    <dataValidation type="list" allowBlank="1" showErrorMessage="1" sqref="Q18 Q27 Q9:Q12 Q14:Q15 Q32:Q33" xr:uid="{C6F871C6-A376-45A2-ACAD-7273A05CA787}">
      <formula1>"A,B,C"</formula1>
    </dataValidation>
    <dataValidation type="list" allowBlank="1" showErrorMessage="1" sqref="Q16:Q17 Q25 Q20:Q21 Q5 Q30" xr:uid="{C9BCA1A5-394C-46DF-9AA7-DFE857022867}">
      <formula1>"A,B,C,D"</formula1>
    </dataValidation>
    <dataValidation type="list" allowBlank="1" showInputMessage="1" showErrorMessage="1" sqref="K22 K6:K7 K35:K37" xr:uid="{5145067A-7918-4D68-A58D-91D9D7741DD8}">
      <formula1>"A,B,C,D,E"</formula1>
    </dataValidation>
    <dataValidation type="list" allowBlank="1" showErrorMessage="1" sqref="Q22 Q6:Q7 Q35:Q37" xr:uid="{54B55581-246B-4BC4-9F61-B36BF7FF7E7E}">
      <formula1>"A,B,C,D,E"</formula1>
    </dataValidation>
    <dataValidation type="decimal" operator="greaterThanOrEqual" allowBlank="1" showErrorMessage="1" sqref="K28:K29 K31 Q28:Q29 K34 Q31 Q34" xr:uid="{1560B39B-92A5-48E0-9DA4-298F49C5F940}">
      <formula1>0</formula1>
    </dataValidation>
  </dataValidations>
  <hyperlinks>
    <hyperlink ref="P16" r:id="rId1" xr:uid="{A3817097-0850-4BF4-9442-627A495D648F}"/>
    <hyperlink ref="P17" r:id="rId2" xr:uid="{648030C7-E8D1-4D42-BE7B-70F3554DB93A}"/>
    <hyperlink ref="P18" r:id="rId3" xr:uid="{F1ECB8BC-88FC-4CE9-A300-36365E4F4B03}"/>
    <hyperlink ref="P20" r:id="rId4" xr:uid="{9B980D11-171F-4902-8836-A1FE023EC5FD}"/>
    <hyperlink ref="P21" r:id="rId5" xr:uid="{04AC14D2-E859-4D2C-B79A-0F00BC12F14B}"/>
    <hyperlink ref="P23" r:id="rId6" xr:uid="{E150577A-9256-4EF1-AB75-73961C5E5870}"/>
    <hyperlink ref="P25" r:id="rId7" xr:uid="{2C9F8907-796F-48D7-B256-A0B67572DE66}"/>
    <hyperlink ref="P27" r:id="rId8" xr:uid="{635B0EE5-AFBA-4FCD-9040-E96E855FFF26}"/>
    <hyperlink ref="P22" r:id="rId9" xr:uid="{780B78E6-5C73-4FA9-9373-39C0BAC702DC}"/>
    <hyperlink ref="P5" r:id="rId10" xr:uid="{2AE41D49-890B-42ED-8C6A-38136AEE56C8}"/>
    <hyperlink ref="P6" r:id="rId11" xr:uid="{C508ECA0-06C1-4B65-B47E-645D561DB8F4}"/>
    <hyperlink ref="P7" r:id="rId12" xr:uid="{15C215D5-1458-45CA-93E2-25BE96BD9E65}"/>
    <hyperlink ref="P9" r:id="rId13" xr:uid="{6264453D-0CC1-459F-8425-5F8748FDB326}"/>
    <hyperlink ref="P10" r:id="rId14" xr:uid="{7F638D38-FB77-4F4B-8E1D-D1189460C29E}"/>
    <hyperlink ref="P11" r:id="rId15" xr:uid="{A6F23B19-C651-49F2-8980-87BCB704C0CF}"/>
    <hyperlink ref="P12" r:id="rId16" xr:uid="{FFA805BA-F33D-45D0-96B2-87B21533004C}"/>
    <hyperlink ref="P14" r:id="rId17" xr:uid="{33B5D95A-7AEF-4000-A159-1E12B8882C14}"/>
    <hyperlink ref="P15" r:id="rId18" xr:uid="{43D5987F-C3EB-4D48-A8BE-7815B23DE184}"/>
    <hyperlink ref="P30" r:id="rId19" xr:uid="{A05BFAAA-1148-442E-B422-CED6AA1EB20F}"/>
    <hyperlink ref="P32" r:id="rId20" xr:uid="{F95670F8-389A-4B12-9ABF-FDEE4AA8C65D}"/>
    <hyperlink ref="P33" r:id="rId21" xr:uid="{607EA3F0-5AC2-461D-B36A-AFA99F16CB8D}"/>
    <hyperlink ref="P35" r:id="rId22" xr:uid="{0FD46727-5DBE-4B67-A578-41B284F2553D}"/>
    <hyperlink ref="P36" r:id="rId23" xr:uid="{FECF59D1-5168-49BA-9224-BF693C3B0A66}"/>
    <hyperlink ref="P37" r:id="rId24" xr:uid="{EABDAC3D-E4FF-4D1C-899F-EA63A795E32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Utama</vt:lpstr>
      <vt:lpstr>Jawaban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PTIK</dc:creator>
  <cp:lastModifiedBy>PTIK</cp:lastModifiedBy>
  <dcterms:created xsi:type="dcterms:W3CDTF">2023-07-05T08:55:40Z</dcterms:created>
  <dcterms:modified xsi:type="dcterms:W3CDTF">2023-07-05T09:26:39Z</dcterms:modified>
</cp:coreProperties>
</file>