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PTIK\Pictures\bahan web\"/>
    </mc:Choice>
  </mc:AlternateContent>
  <xr:revisionPtr revIDLastSave="0" documentId="13_ncr:1_{7FDDDD02-B2CB-4A33-9ED5-28F80EA874C8}" xr6:coauthVersionLast="47" xr6:coauthVersionMax="47" xr10:uidLastSave="{00000000-0000-0000-0000-000000000000}"/>
  <bookViews>
    <workbookView xWindow="6450" yWindow="3420" windowWidth="19350" windowHeight="11385" activeTab="1" xr2:uid="{6E3BEA33-EA2F-466F-A446-5857BE826861}"/>
  </bookViews>
  <sheets>
    <sheet name="Utama" sheetId="3" r:id="rId1"/>
    <sheet name="Jawaban" sheetId="1" r:id="rId2"/>
  </sheets>
  <externalReferences>
    <externalReference r:id="rId3"/>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7" i="1" l="1"/>
  <c r="L37" i="1"/>
  <c r="R36" i="1"/>
  <c r="L36" i="1"/>
  <c r="R35" i="1"/>
  <c r="L35" i="1"/>
  <c r="Q34" i="1"/>
  <c r="R34" i="1" s="1"/>
  <c r="R33" i="1" s="1"/>
  <c r="S33" i="1" s="1"/>
  <c r="K34" i="1"/>
  <c r="L34" i="1" s="1"/>
  <c r="L33" i="1" s="1"/>
  <c r="M33" i="1" s="1"/>
  <c r="R32" i="1"/>
  <c r="L32" i="1"/>
  <c r="R31" i="1"/>
  <c r="S31" i="1" s="1"/>
  <c r="L31" i="1"/>
  <c r="M31" i="1" s="1"/>
  <c r="R30" i="1"/>
  <c r="L30" i="1"/>
  <c r="L29" i="1" s="1"/>
  <c r="R29" i="1"/>
  <c r="S29" i="1" s="1"/>
  <c r="R27" i="1"/>
  <c r="R26" i="1" s="1"/>
  <c r="S26" i="1" s="1"/>
  <c r="L27" i="1"/>
  <c r="L26" i="1"/>
  <c r="M26" i="1" s="1"/>
  <c r="R25" i="1"/>
  <c r="R24" i="1" s="1"/>
  <c r="S24" i="1" s="1"/>
  <c r="L25" i="1"/>
  <c r="L24" i="1"/>
  <c r="M24" i="1" s="1"/>
  <c r="R23" i="1"/>
  <c r="L23" i="1"/>
  <c r="R22" i="1"/>
  <c r="L22" i="1"/>
  <c r="R21" i="1"/>
  <c r="R19" i="1" s="1"/>
  <c r="S19" i="1" s="1"/>
  <c r="L21" i="1"/>
  <c r="R20" i="1"/>
  <c r="L20" i="1"/>
  <c r="L19" i="1" s="1"/>
  <c r="M19" i="1" s="1"/>
  <c r="R18" i="1"/>
  <c r="L18" i="1"/>
  <c r="R17" i="1"/>
  <c r="L17" i="1"/>
  <c r="R16" i="1"/>
  <c r="L16" i="1"/>
  <c r="R15" i="1"/>
  <c r="L15" i="1"/>
  <c r="R14" i="1"/>
  <c r="L14" i="1"/>
  <c r="R13" i="1"/>
  <c r="R12" i="1" s="1"/>
  <c r="S12" i="1" s="1"/>
  <c r="L13" i="1"/>
  <c r="L12" i="1"/>
  <c r="M12" i="1" s="1"/>
  <c r="R11" i="1"/>
  <c r="L11" i="1"/>
  <c r="R10" i="1"/>
  <c r="L10" i="1"/>
  <c r="L8" i="1" s="1"/>
  <c r="R9" i="1"/>
  <c r="R8" i="1" s="1"/>
  <c r="L9" i="1"/>
  <c r="R7" i="1"/>
  <c r="L7" i="1"/>
  <c r="R6" i="1"/>
  <c r="L6" i="1"/>
  <c r="R5" i="1"/>
  <c r="R4" i="1" s="1"/>
  <c r="S4" i="1" s="1"/>
  <c r="L5" i="1"/>
  <c r="L4" i="1" s="1"/>
  <c r="M4" i="1" s="1"/>
  <c r="I6" i="3"/>
  <c r="K6" i="3" s="1"/>
  <c r="J6" i="3"/>
  <c r="I7" i="3"/>
  <c r="J7" i="3"/>
  <c r="K7" i="3"/>
  <c r="L7" i="3" s="1"/>
  <c r="M7" i="3" s="1"/>
  <c r="I8" i="3"/>
  <c r="J8" i="3"/>
  <c r="K8" i="3" s="1"/>
  <c r="L8" i="3" s="1"/>
  <c r="M8" i="3" s="1"/>
  <c r="I9" i="3"/>
  <c r="J9" i="3"/>
  <c r="I10" i="3"/>
  <c r="J10" i="3"/>
  <c r="I11" i="3"/>
  <c r="K11" i="3" s="1"/>
  <c r="L11" i="3" s="1"/>
  <c r="M11" i="3" s="1"/>
  <c r="J11" i="3"/>
  <c r="K16" i="3"/>
  <c r="L16" i="3" s="1"/>
  <c r="M16" i="3"/>
  <c r="K17" i="3"/>
  <c r="L17" i="3" s="1"/>
  <c r="K19" i="3"/>
  <c r="L19" i="3" s="1"/>
  <c r="R3" i="1" l="1"/>
  <c r="S3" i="1" s="1"/>
  <c r="M29" i="1"/>
  <c r="L28" i="1"/>
  <c r="M28" i="1" s="1"/>
  <c r="R28" i="1"/>
  <c r="S28" i="1" s="1"/>
  <c r="K9" i="3"/>
  <c r="L9" i="3" s="1"/>
  <c r="M9" i="3" s="1"/>
  <c r="M19" i="3"/>
  <c r="K18" i="3"/>
  <c r="L18" i="3" s="1"/>
  <c r="K10" i="3"/>
  <c r="L10" i="3" s="1"/>
  <c r="M10" i="3" s="1"/>
  <c r="M8" i="1"/>
  <c r="L3" i="1"/>
  <c r="M3" i="1" s="1"/>
  <c r="S8" i="1"/>
  <c r="K12" i="3"/>
  <c r="L6" i="3"/>
  <c r="M6" i="3" s="1"/>
  <c r="M17" i="3"/>
  <c r="K15" i="3"/>
  <c r="M15" i="3" l="1"/>
  <c r="K20" i="3"/>
  <c r="L20" i="3" s="1"/>
  <c r="L15" i="3"/>
  <c r="M12" i="3"/>
  <c r="L12" i="3"/>
  <c r="K22" i="3" l="1"/>
  <c r="M22" i="3" s="1"/>
</calcChain>
</file>

<file path=xl/sharedStrings.xml><?xml version="1.0" encoding="utf-8"?>
<sst xmlns="http://schemas.openxmlformats.org/spreadsheetml/2006/main" count="271" uniqueCount="189">
  <si>
    <t>LEMBAR KERJA EVALUASI (LKE) PEBANGUNAN ZONA INTEGRITAS SATKER TNI AL TA 2023
SEKOLAH TINGGI TEKNOLOGI ANGKATAN LAUT</t>
  </si>
  <si>
    <t>Penilaian</t>
  </si>
  <si>
    <t>Bobot</t>
  </si>
  <si>
    <t>Penjelasan</t>
  </si>
  <si>
    <t>Pilihan Jawaban</t>
  </si>
  <si>
    <t>Jawaban
Unit</t>
  </si>
  <si>
    <t>Nilai</t>
  </si>
  <si>
    <t xml:space="preserve"> %</t>
  </si>
  <si>
    <t>Catatan/Keterangan/Penjelasan
Unit</t>
  </si>
  <si>
    <t>Bukti Dukung
Unit</t>
  </si>
  <si>
    <t>Jawaban TPI</t>
  </si>
  <si>
    <t>Catatan/Keterangan/Penjelasan
Reviu TPI</t>
  </si>
  <si>
    <t>A.</t>
  </si>
  <si>
    <t>PENGUNGKIT</t>
  </si>
  <si>
    <t>I.</t>
  </si>
  <si>
    <t>1.</t>
  </si>
  <si>
    <t>MANAJEMEN PERUBAHAN</t>
  </si>
  <si>
    <t>i.</t>
  </si>
  <si>
    <t>a.</t>
  </si>
  <si>
    <t>Ya/Tidak</t>
  </si>
  <si>
    <t>Ya</t>
  </si>
  <si>
    <t>b.</t>
  </si>
  <si>
    <t>A/B/C</t>
  </si>
  <si>
    <t>A</t>
  </si>
  <si>
    <t>B</t>
  </si>
  <si>
    <t>ii.</t>
  </si>
  <si>
    <t>c.</t>
  </si>
  <si>
    <t>iii.</t>
  </si>
  <si>
    <t>A/B/C/D</t>
  </si>
  <si>
    <t>iv.</t>
  </si>
  <si>
    <t>d.</t>
  </si>
  <si>
    <t>NILAI EVALUASI REFORMASI BIROKRASI</t>
  </si>
  <si>
    <t>TOTAL HASIL</t>
  </si>
  <si>
    <t>Nilai Persepsi Kualitas Pelayanan (Survei Eksternal :
Indeks Persepsi Kualitas Pelayanan Publik / IPKP)</t>
  </si>
  <si>
    <t>-</t>
  </si>
  <si>
    <t>PELAYANAN PUBLIK YANG PRIMA</t>
  </si>
  <si>
    <t>II.</t>
  </si>
  <si>
    <t>Capaian Kinerja Lebih Baik dari pada Capaian Kinerja Sebelumnya</t>
  </si>
  <si>
    <t>b</t>
  </si>
  <si>
    <t>Nilai Survey Persepsi Korupsi (Survei Eksternal :
Indeks Persepsi Anti Korupsi/ IPAK)</t>
  </si>
  <si>
    <t>a</t>
  </si>
  <si>
    <t>BIROKRASI YANG BERSIH DAN AKUNTABEL</t>
  </si>
  <si>
    <t>HASIL</t>
  </si>
  <si>
    <t>B.</t>
  </si>
  <si>
    <t>TOTAL PENGUNGKIT</t>
  </si>
  <si>
    <t>PENINGKATAN KUALITAS PELAYANAN PUBLIK</t>
  </si>
  <si>
    <t>6.</t>
  </si>
  <si>
    <t>PENGUATAN PENGAWASAN</t>
  </si>
  <si>
    <t>5.</t>
  </si>
  <si>
    <t>PENGUATAN AKUNTABILITAS</t>
  </si>
  <si>
    <t>4.</t>
  </si>
  <si>
    <t>PENATAAN SISTEM MANAJEMEN SDM APARATUR</t>
  </si>
  <si>
    <t>3.</t>
  </si>
  <si>
    <t>PENATAAN TATALAKSANA</t>
  </si>
  <si>
    <t>2.</t>
  </si>
  <si>
    <t>Pemenuhan Nilai Min</t>
  </si>
  <si>
    <t>Reform</t>
  </si>
  <si>
    <t>Pemenuhan</t>
  </si>
  <si>
    <t>Area Perubahan</t>
  </si>
  <si>
    <t>WBK</t>
  </si>
  <si>
    <t>LEMBAR KERJA EVALUASI ZONA INTEGRITAS STTAL</t>
  </si>
  <si>
    <t>A/B/C/D/E</t>
  </si>
  <si>
    <t xml:space="preserve">Perencanaan Kebutuhan Pegawai sesuai dengan Kebutuhan Organisasi </t>
  </si>
  <si>
    <t>Kebutuhan pegawai yang disusun oleh unit kerja mengacu kepada peta jabatan dan hasil analisis beban kerja untuk masing-masing jabatan</t>
  </si>
  <si>
    <t>Ya, jika kebutuhan pegawai yang disusun oleh unit kerja mengacu kepada peta jabatan dan hasil analisis beban kerja untuk masing-masing jabatan.</t>
  </si>
  <si>
    <t xml:space="preserve"> STTAL telah memiliki dokumen analisis kebutuhan pegawai yang mengacu kepada peta jabatan dan hasil analisis beban kerja untuk masing masing jabatan, sehingga penempatan pegawai hasil rekrutmen mengacu kepada kebutuhan pegawai per jabatan. Mutasi pegawai antar jabatan dilaksanakan sebagai wujud dari pengembangan karier pegawai dengan memperhatikan kompetensi jabatan dan mengikuti pola mutasi yang telah ditetapkan organisasi.
Data Dukung:
a. DSP  STTAL Kep Kasal No Kep 1868 VI 2020 ttg DSP  STTAL
b. Jukker  STTAL
c. ORGAS  STTAL  
d. Laporan Analisa Penilaian dan Perhitungan Beban Kerja  STTAL
e. PUM-3.01 Bujukmin Penilaian dan Perhitungan Beban Kerja Organisasi TNI AL
f. Usulan penempatan personel
g. Usulan kebutuhan personel
h. Peta jabatan pers (data jabatan yg kosong &amp; yg diajukan)
i. Rekapitulasi beban kerja Satker 
j. Und, daftar hadir, bahan rapat, dokumentasi rapat, lap rapat yg terkait membahas kebutuhan pers ataupun rapat ttg pers.
k. Surat pengajuan kebutuhan personel ke Kotas.
</t>
  </si>
  <si>
    <t>https://drive.google.com/drive/folders/1HuVoQftnN4xFEUcJ2vLCKZYSeFCDEeFf?usp=sharing</t>
  </si>
  <si>
    <t xml:space="preserve">Pemeriksaan terhadap Dokumen dalam Link Bukti Dukung telah memenuhi kriteria jawaban “Ya” bahwa kebutuhan pegawai yang disusun oleh unit kerja mengacu kepada peta jabatan dan hasil analisis beban kerja untuk masing-masing jabatan.
</t>
  </si>
  <si>
    <t>Penempatan pegawai hasil rekrutmen murni mengacu kepada kebutuhan pegawai yang telah disusun per jabatan</t>
  </si>
  <si>
    <t>a. Jika semua penempatan pegawai hasil rekrutmen murni mengacu kepada kebutuhan pegawai yang telah disusun per jabatan
b. Jika sebagian besar penempatan pegawai hasil rekrutmen murni mengacu kepada kebutuhan pegawai yang telah disusun per jabatan
c. Jika sebagian kecil penempatan pegawai hasil rekrutmen murni mengacu kepada kebutuhan pegawai yang telah disusun per jabatan
d. Jika penempatan pegawai hasil rekrutmen murni tidak mengacu kepada kebutuhan pegawai yang telah disusun per jabatan</t>
  </si>
  <si>
    <t xml:space="preserve">Dalam penempatan personel  STTAL mengacu kepada Kebutuhan Organisasi dan telah melalui proses assesment sesuai dengan kesesuaian kompetensi dan jabatan. Salah satu persyaratan untuk menempati jabatan di STTAL harus memiliki kemampuan sebagai dosen untuk melaksanakan tugas  pendidikan, penelitian dan pengabdian kepada masyarakat yang diakui secara nasional atau telah memiliki NIDN dan sertifikasi dosen maupun peneliti.
Data Dukung:
a. Surat pengajuan kebutuhan personel ke Kotas
b. Surat perintah penempatan jabatan (Prinlak)
c.  Lap kekuatan pers perjabatan terupdate sesuai dgn Prinlak (diberi keterangan personel yg baru menerima prinlak).
d. Lapkuatpers sebelum penambahan personel.
e. Und, daftar hadir, bahan/slide rapat, dokumentasi rapat, lap rapat yg terkait membahas ttg penempatan pers di internal Satkernya.
f. Usulan Patjab B
g.Usulan Patjab C
h.Usulan Patjab C2
i.Usulan Patjab Tandik S2 STTAL
j.Usulan Patjab Tandik D3 STTAL
k. Kep Penempatan Jabatan
</t>
  </si>
  <si>
    <t>https://drive.google.com/drive/folders/1wh6thYYJ_pDGBpde02mRjeUnLyk9UrwS?usp=sharing</t>
  </si>
  <si>
    <t xml:space="preserve">Konteks pertanyaan belum sepenuhnya sesuai dengan pilihan kriteria "A" esuai dengan dokumen yang diinput kedalam bukti data dukung dalam Lionk bahwa kriteria yang dapat terpenuhi sesuai dokumen didalam link bukti dukung adalah jawaban "B". sebagian besar penempatan pegawai hasil rekrutmen murni mengacu kepada kebutuhan pegawai yang telah disusun per jabatan
</t>
  </si>
  <si>
    <t>Telah dilakukan monitoring dan dan evaluasi terhadap penempatan pegawai rekrutmen untuk memenuhi kebutuhan jabatan dalam organisasi telah memberikan perbaikan terhadap kinerja unit kerja</t>
  </si>
  <si>
    <t>Ya, jika sudah dilakukan monitoring dan evaluasi terhadap penempatan pegawai hasil rekrutmen untuk memenuhi kebutuhan jabatan dalam organisasi telah memberikan perbaikan terhadap kinerja unit kerja.</t>
  </si>
  <si>
    <t>onitoring dan evaluasi terhadap penempatan personel hasil rekrutmen di STTAL untuk memenuhi kebutuhan jabatan dalam organisasi. Hasil Monev digunakan sebagai acuan dalam penempatan personel dan perbaikan terhadap kinerja unit kerja di lingkungan STTAL agar memberikan kontribusi perbaikan terhadap kinerja dalam mewujudkan visi, misi dan tujuan STTAL. 
Data Dukung:
a. Undangan rapat  monitoring dan evaluasi ttg pers.
b. Daftar hadir rapat monev ttg pers.
c. Bahan/slide rapat.
d. Dokumentasi rapat
e. Notulen/lap hasil rap1at dimana laporan ini harus bisa menjelaskan evaluasi hasil penempatan jab yg ada di Satkernya yang mengkibatkan terjadi mutasi pers, perpindahan pers ke satuan lain, dll
f. Dokumen rekapitulasi beban kerja sebelum penambahan/pengurangan personel dan setelah penambahan/pengurangan personel
g. Surat pengajuan kebutuhan personel ke Kotas.
h. Surat perintah penempatan jabatan (Prinlak).
i.Laporan Kekuatan Personel Feb 2022
j. Laporan kekuatan Personel Desember 2022
k.Laplaks Uji Kompetensi</t>
  </si>
  <si>
    <t>https://drive.google.com/drive/folders/1ZfA-0h1UjtXQ39HzPQSRWgSxUzishXF3?usp=sharing</t>
  </si>
  <si>
    <t xml:space="preserve">Pemeriksaan terhadap Dokumen dalam Link Bukti Dukung telah memenuhi kriteria jawaban “Ya” bahwa sudah dilakukan monitoring dan evaluasi terhadap penempatan pegawai hasil rekrutmen untuk memenuhi kebutuhan jabatan dalam organisasi telah memberikan perbaikan terhadap kinerja unit kerja.
</t>
  </si>
  <si>
    <t>Pola Mutasi Internal</t>
  </si>
  <si>
    <t>Dalam melakukan pengembangan karier pegawai, telah dilakukan mutasi pegawai antar jabatan</t>
  </si>
  <si>
    <t>Ya, jika dilakukan mutasi pegawai antar jabatan sebagai wujud dari pengembangan karier pegawai.</t>
  </si>
  <si>
    <t>STTAL dalam mengembangkan karir personel  di STTAL telah menerapkan mutasi internal personel  di lingkungan STTAL. Hal tersebut dilaksanakan dalam rangka penyegaran dan peningkatan kompetensi  personel yang bersangkutan agar dapat memberikan dampak positif terhadap kinerja organisasi. 
Data Dukung:
a.Usulan Patjab B
b.Usulan Patjab C
c.Usulan Patjab D
d. Kep Mutasi jabatan Internal hasil usulan</t>
  </si>
  <si>
    <t>https://drive.google.com/drive/folders/1ONOK4X0iWTk3K8Bh-5v5ZVO_i7mWt5aJ?usp=sharing</t>
  </si>
  <si>
    <t xml:space="preserve">Pemeriksaan terhadap Dokumen dalam Link Bukti Dukung telah memenuhi kriteria jawaban “Ya” bahwa sudah dilakukan mutasi pegawai antar jabatan sebagai wujud dari pengembangan karier pegawai.
</t>
  </si>
  <si>
    <t>Dalam melakukan mutasi pegawai antar jabatan telah memperhatikan kompetensi jabatan dan mengikuti pola mutasi yang telah ditetapkan</t>
  </si>
  <si>
    <t>a. Jika semua mutasi pegawai antar jabatan telah memperhatikan kompetensi jabatan dan mengikuti pola mutasi yang telah ditetapkan organisasi dan juga unit kerja memberikan pertimbangan terkait hal ini
b. Jika semua mutasi pegawai antar jabatan telah memperhatikan kompetensi jabatan dan mengikuti pola mutasi yang telah ditetapkan organisasi
c. Jika sebagian besar mutasi pegawai antar jabatan telah memperhatikan kompetensi jabatan dan mengikuti pola mutasi yang telah ditetapkan organisasi
d. Jika sebagian kecil semua mutasi pegawai antar jabatan telah memperhatikan kompetensi jabatan dan mengikuti pola mutasi yang telah ditetapkan organisasi
e. Jika mutasi pegawai antar jabatan belum memperhatikan kompetensi jabatan dan mengikuti pola mutasi yang telah ditetapkan organisasi</t>
  </si>
  <si>
    <t>STTAL dalam menerapkan pola mutasi dan penempatan jabatan bagi personel STTAL juga mengiki+L42ti pola dan aturan yang ada di Angkatan Laut.  STTAL setelah menerima telegram awal tentang adanya rencana sidang wankar bidang penempatan jabatan, maka STTAL membuat usulan personel yang akan menempai jabatan yang kosong atau melaksanakan mutasi internal guna melaksanakan penyegaran organisasi.  Sebelum mengusulkan nama nama yang akan menempati jabatan yang kosong atau mutasi atar bagian, STTAL akan mengikuti sesuai SOP yang telah ditetapkan . Dalam pelaksanaan mutasi atau pengusulan bidang penempatan jabatan di lingkungan STTAL, juga memperhatikan latar belakang pendidikan dari personel yang akan di mutasikan ke STTAL, mengingat STTAL merupakan perguruan tinggi kedinasan yang tentunya untuk melaksanakan tugas pokok dan fungsinya sebagai perguruan tinggi, untuk personel pengawak organisasi mempunya persyaratan dibidang akademik.
Data Dukung:
a.Standar kualifikasi
b.Angket kompetensi
c. Lap. beban Kerja
d. Perkasal Anjab
e. Perkasal penggunaan Prajurit
f. Pengusulan Perwira
g. Peraturan Panglima tentang penggunaan prajurit
h. Pengusulan Patjab Pama dan Pamen
i. pengusulan PNS.
j. Undangan rapat usulan Pama.
k. Notulen Rapat</t>
  </si>
  <si>
    <t>https://drive.google.com/drive/folders/1tR3wjvIA0GHWZJ-ts2iW-c1bdTj7IRjM?usp=sharing</t>
  </si>
  <si>
    <t xml:space="preserve">Dalam konteks pertanyaan belum sepenuhnya sesuai dengan pilihan kriteria "A" sesuai dengan dokumen yang diinput kedalam bukti data dukung dalam Lionk bahwa kriteria yang dapat terpenuhi sesuai dokumen didalam link bukti dukung adalah jawaban "B". yaitu semua mutasi pegawai antar jabatan telah memperhatikan kompetensi jabatan dan mengikuti pola mutasi yang telah ditetapkan organisasi
</t>
  </si>
  <si>
    <t>Telah dilakukan monitoring dan evaluasi terhadap kegiatan mutasi yang telah dilakukan dalam kaitannya dengan perbaikan kinerja</t>
  </si>
  <si>
    <t>Ya, jika sudah dilakukan monitoring dan evaluasi terhadap kegiatan mutasi yang telah dilakukan dalam kaitannya dengan perbaikan kinerja.</t>
  </si>
  <si>
    <t>STTAL melaksanakan mutasi jabatan personel antar jabatan telah memperhatikan kompetensi yang dibutuhkan sesuai dengan kompetensi akademik maupun keahlian. kemudian STTAL melaksanakan penilaian kinerja yang bersangkutan melalui angket kompetensi dan melaksanakan penilaian beban kerja terhadap seluruh personel di STTAL. Penilailan tersebut meliputi kinerja sesuai dengan jukker dan prestasi yang telah diraih maupun potensi pengembangan ke depan. Penilaian kineja dilaksanakan secara berkala
Data Dukung:
a.Laporan Monev Mutasi internal Tahun 2022
b. Undangan rapat Monev
c. Daftar hadir rapat monev
d. Dokumentasi rapat monev
e. laporan analisa beban kerja</t>
  </si>
  <si>
    <t>https://drive.google.com/drive/folders/1N97bMieh2UG-iZ9TAkzQA1fnAw5TV0MO?usp=sharing</t>
  </si>
  <si>
    <t xml:space="preserve">Pemeriksaan terhadap Dokumen dalam Link Bukti Dukung telah memenuhi kriteria jawaban “Ya” bahwa sudah dilakukan monitoring dan evaluasi terhadap kegiatan mutasi yang telah dilakukan dalam kaitannya dengan perbaikan kinerja.
</t>
  </si>
  <si>
    <t xml:space="preserve">Pengembangan Pegawai Berbasis Kompetensi </t>
  </si>
  <si>
    <r>
      <rPr>
        <sz val="12"/>
        <color theme="1"/>
        <rFont val="Bookman Old Style"/>
      </rPr>
      <t xml:space="preserve">Unit Kerja melakukan </t>
    </r>
    <r>
      <rPr>
        <i/>
        <sz val="12"/>
        <color theme="1"/>
        <rFont val="Bookman Old Style"/>
      </rPr>
      <t>Training Need Analysis</t>
    </r>
    <r>
      <rPr>
        <sz val="12"/>
        <color theme="1"/>
        <rFont val="Bookman Old Style"/>
      </rPr>
      <t xml:space="preserve"> Untuk pengembangan kompetensi</t>
    </r>
  </si>
  <si>
    <t>Ya, jika sudah dilakukan Training Need Analysis Untuk pengembangan kompetensi.</t>
  </si>
  <si>
    <t xml:space="preserve">Dalam rangka mengembangkan kompetensi setiap personel dan peningkatan kinerja organisasi STTAL melaksanakan Training Need Analysis kepada seluruh personel STTAL. Program TNA dianalisis berdasarkan kebutuhan personel, dan juga pemetaan analisis tugas/pekerjaan. TNA di STTAL untuk mengetahui persentase kesenjangan kompetensi personel dengan standar kompetensi yang ditetapkan, membuka kesempatan/hak seluruh personel untuk mengikuti diklat maupun pengembangan kompetensi lainnya
Data Dukung:
a Rekap data kekurangan jabatan  
b. Rekap kebutuhan kompetensi yang dibutuhkan pers di Satker
c. Rekap daftar pendidikan/kursus/ pelatihan yang tlh diikuti pers Satker yg selaras dgn tupok Satker 
d. Und, daftar hadir, bahan/slide rapat, dokumentasi rapat, lap rapat yg terkait membahas ttg pengajuan pendidikan/kursus/ pelatihan.
e. Surat pengajuan pendidikan/kursus/ pelatihan ke Kotas
f. Upaya Satker dlm meningkatkan kompetensi pers contoh kegiatan Latihan dalam satuan
g. Data Anjab seluruh personel Satker yang ada menjelaskan kualifikasi yang dibutuhkan untuk jabatan tersebut.
h. Laporan TNA STTAL
</t>
  </si>
  <si>
    <t>https://drive.google.com/drive/folders/1nnquA_4LYqJAKYdREJsCHh4dLKfo_Cqq?usp=sharing</t>
  </si>
  <si>
    <t xml:space="preserve">Pemeriksaan terhadap Dokumen dalam Link Bukti Dukung telah memenuhi kriteria jawaban “Ya” bahwa sudah dilakukan Training Need Analysis Untuk pengembangan kompetensi.
</t>
  </si>
  <si>
    <t>Dalam menyusun rencana pengembangan kompetensi pegawai, telah mempertimbangkan hasil pengelolaan kinerja pegawai</t>
  </si>
  <si>
    <t>a. Jika semua rencana pengembangan kompetensi pegawai mempertimbangkan hasil pengelolaan kinerja pegawai
b. Jika sebagian besar rencana pengembangan kompetensi pegawai mempertimbangkan hasil pengelolaan kinerja pegawai
c. Jika sebagian kecil rencana pengembangan kompetensi pegawai mempertimbangkan hasil pengelolaan kinerja pegawai
d. Jika belum ada rencana pengembangan kompetensi pegawai yang mempertimbangkan hasil pengelolaan kinerja pegawai</t>
  </si>
  <si>
    <t>Dalam rangka meningkat kinerja prajurit, dosen dan mahasiswa STTAL maka pola pembinaan karier dilaksanakan untuk meningkatkan kinerja dan profesionalisme. Melalui pembinaan personel akan memberikan dampak positif bagi STTAL untuk mencapai visi misi dan tujuan STTAL dalam melaksanakan tugas dalam bidang pendidikan, penelitian dan pengabdian masyarakat untuk mendukung tugas TNI AL. Kinerja individu menjadi dasar pengembangan kompetensi personel dan Penilaian kinerja individu dilakukan setiap bulan.Untuk meningkatkan kinerja, STTAL melaksanakan pembinaan karir personel berupa pengusulan personel untuk melaksanakan pelatihan/workshop yang sesuai dengan kompetensi yang dibutuhkan agar dapat memberikan dampak positif bagi unit kerja dapat mencapai pelaksanaan tugas pokok. STTAL sebagai Perguruan Tinggi kedinasan mempunyai tugas menyelenggarakan pendidikan dan penelitian dan pengabdian kepada masyarakat sehingga harus diisi oleh personel yang berkompeten
Data Dukung:
a.Laporan Penilaian Kinerja Individu
b. Data Anjab FES STTAL
c.Sosialisasi E-Kinerja
d. SP Workshop
e. SP Bimtek SAkti
f. SP Lakgiat Kompetensi Dosen
g. SP Workshop Perwira Rohani
h. Rencana Pengembangan Kompetensi</t>
  </si>
  <si>
    <t>https://drive.google.com/drive/folders/1nwtEtSnxsRKsxYqjekRfYdDvftajrViA?usp=sharing</t>
  </si>
  <si>
    <t xml:space="preserve">Pemeriksaan terhadap semua Dokumen dan Foto kegiatan yang ada dalam Link Bukti Dukung, dapat dipenuhi kriteria jawaban “B” bahwa sebagian besar rencana pengembangan kompetensi pegawai mempertimbangkan hasil pengelolaan kinerja pegawai
</t>
  </si>
  <si>
    <t xml:space="preserve"> Tingkat kesenjangan kompetensi pegawai yang ada dengan standar kompetensi yang ditetapkan untuk masing-masing jabatan</t>
  </si>
  <si>
    <t>a. Jika persentase kesenjangan kompetensi pegawai dengan standar kompetensi yang ditetapkan sebesar &lt;25%
b. Jika persentase kesenjangan kompetensi pegawai dengan standar kompetensi yang ditetapkan sebesar &gt;25%-50%
c. Jika  sebagian besar kompetensi pegawai dengan standar kompetensi yang ditetapkan untuk masing-masing jabatan &gt;50% -75%
d. Jika persentase kesenjangan kompetensi pegawai dengan standar kompetensi yang ditetapkan sebesar &gt;75%-100%</t>
  </si>
  <si>
    <t>Pengembangan kompetensi  terhadap prajurit STTAL diberikan kesempatan kepada personel yang kesenjangan kompetensinya jauh dibandingkan dengan personel lainnya. Kesenjangan didapatkan melalui penilaian kinerja satuan. Selain itu STTAL memberikan kesempatan kepada para prajuritnya untuk mengembangkan potensi dan kompetensionya baik berupa Pelatihan/diklat atau pendidikan akademis dan yang diutamakan yang berkaitan dengan jabatan yang diampunya/di jabatannya.
Data Dukung:
a. Dokumentasi rencana pengajuan pendidikan/kursus/penataran dll.
b. Data komposisi peronel yang sudah pendidikan/Kursus/penataran dll dengan yang belum 
c.Usulan Mengikuti S2 dan S3
d.Usulan Dik_Sus TNI AL
e.Pengiriman personel Dik Aplikasi II
f.Usulan Personel  STTAL
g.Usulan Dikreg Seskoal
h.Usulan Seleksi Diklapa Plus</t>
  </si>
  <si>
    <t>https://drive.google.com/drive/folders/1NPdgYNlpt7ReH8K3ZeAyEqHSnv4uoyq5?usp=sharing</t>
  </si>
  <si>
    <t xml:space="preserve">Pemeriksaan terhadap semua Dokumen dan Foto kegiatan yang ada dalam Link Bukti Dukung, dapat dipenuhi kriteria jawaban “B” bahwa  persentase kesenjangan kompetensi pegawai dengan standar kompetensi yang ditetapkan sebesar &gt;25%-50%.
</t>
  </si>
  <si>
    <t>Pegawai di Unit Kerja telah memperoleh kesempatan/hak untuk mengikuti diklat maupun pengembangan kompetensi lainnya</t>
  </si>
  <si>
    <t>a. Jika seluruh pegawai di Unit Kerja telah memperoleh kesempatan/hak untuk mengikuti diklat maupun pengembangan kompetensi lainnya
b. Jika sebagian besar pegawai di Unit Kerja telah memperoleh kesempatan/hak untuk mengikuti diklat maupun pengembangan kompetensi lainnya
c. Jika sebagian kecil pegawai di Unit Kerja telah memperoleh kesempatan/hak untuk mengikuti diklat maupun pengembangan kompetensi lainnya
d. Jika belum ada pegawai di Unit Kerja telah memperoleh kesempatan/hak untuk mengikuti diklat maupun pengembangan kompetensi lainnya</t>
  </si>
  <si>
    <t>Pengembangan kompetensi  terhadap prajurit STTAL diberikan kesempatan kepada personel yang kesenjangan kompetensinya jauh dibandingkan dengan personel lainnya. Kesenjangan didapatkan melalui penilaian kinerja satuan. Selain itu STTAL memberikan kesempatan kepada para prajuritnya untuk mengembangkan potensi dan kompetensionya baik berupa Pelatihan/diklat atau pendidikan akademis dan yang diutamakan yang berkaitan dengan jabatan yang diampunya/di jabatannya.
Data Dukung:
1. Dokumentasi rencana pengajuan pendidikan/kursus/penataran dll.
2. Data komposisi peronel yang sudah pendidikan/Kursus/penataran dll dengan yang belum 
3.Usulan Mengikuti S2 dan S3
3.Usulan Dik_Sus TNI AL
4.Pengiriman personel Dik Aplikasi II
5.Usulan Personel  STTAL
6.Usulan Dikreg Seskoal
7.Usulan Seleksi Diklapa Plus
Data LINK:</t>
  </si>
  <si>
    <t>https://drive.google.com/drive/folders/1z92vmI4__pR4D-DKKTUroIFhJy4U0fMX?usp=sharing</t>
  </si>
  <si>
    <t xml:space="preserve">Dalam konteks pertanyaan belum sepenuhnya sesuai dengan pilihan kriteria "A" sesuai dengan dokumen yang diinput kedalam bukti data dukung dalam Lionk bahwa kriteria yang dapat terpenuhi sesuai dokumen didalam link bukti dukung adalah jawaban "B". yaitu sebagian besar pegawai di Unit Kerja telah memperoleh kesempatan/hak untuk mengikuti diklat maupun pengembangan kompetensi lainnya.
</t>
  </si>
  <si>
    <t>e.</t>
  </si>
  <si>
    <r>
      <rPr>
        <sz val="12"/>
        <color theme="1"/>
        <rFont val="Bookman Old Style"/>
      </rPr>
      <t>Dalam pelaksanaan pengembangan kompetensi, unit kerja melakukan upaya pengembangan kompetensi kepada pegawai (seperti pengikutsertaan pada lembaga pelatihan, i</t>
    </r>
    <r>
      <rPr>
        <i/>
        <sz val="12"/>
        <color theme="1"/>
        <rFont val="Bookman Old Style"/>
      </rPr>
      <t>n-house training</t>
    </r>
    <r>
      <rPr>
        <sz val="12"/>
        <color theme="1"/>
        <rFont val="Bookman Old Style"/>
      </rPr>
      <t>, coaching, atau mentoring)</t>
    </r>
  </si>
  <si>
    <t>a. Jika unit kerja melakukan upaya pengembangan kompetensi kepada seluruh pegawai
b. Jika unit kerja melakukan upaya pengembangan kompetensi kepada sebagian besar pegawai
c. Jika unit kerja melakukan upaya pengembangan kompetensi kepada sebagian kecil pegawai
d. Jika unit kerja belum melakukan upaya pengembangan kompetensi kepada pegawai</t>
  </si>
  <si>
    <t xml:space="preserve">Setiap personel STTAL  diberikan kesempatan secara terbuka untuk mengikuti pendidkan baik diklat/kursus maupun pendidikan akademik untuk meningkatkan kualifikasi akademiknya. Metode pengembangan kompetensi yang bisa meningkatkan kemampuan kinerja dan kompetensi keahlian sehingga meningkakan hasil kinerja
Data Dukung:
1. Kegiatan latihan dalam satuan (Latihan Proglatsi, penataran satuan dll) RGB, Renlat, Renlap,Renlakgiat.
2. Sprin berangkat pendidikan/Kursus/penataran/sertifikasi/diklat dll
3. Dokumen pengajuan pendidikan/kursus/penataran/sertifikasi/diklat
</t>
  </si>
  <si>
    <t>https://drive.google.com/drive/folders/10Xg6Usp692c1VOc0kOA0XhiXMvNbHzD9?usp=sharing</t>
  </si>
  <si>
    <t xml:space="preserve">Pemeriksaan terhadap semua Dokumen dan Foto kegiatan yang ada dalam Link Bukti Dukung, dapat dipenuhi kriteria jawaban “B” bahwa unit kerja telah melakukan upaya pengembangan kompetensi kepada sebagian besar pegawai
</t>
  </si>
  <si>
    <t>f.</t>
  </si>
  <si>
    <t>Telah dilakukan monitoring dan evaluasi terhadap hasil pengembangan kompetensi dalam kaitannya dengan perbaikan kinerja</t>
  </si>
  <si>
    <t>a. Jika monitoring dan evaluasi terhadap hasil pengembangan kompetensi dalam kaitannya dengan perbaikan kinerja telah dilakukan secara berkala
b. Jika monitoring dan evaluasi terhadap hasil pengembangan kompetensi dalam kaitannya dengan perbaikan kinerja telah dilakukan namun tidak secara berkala
c. Jika monitoring dan evaluasi terhadap hasil pengembangan kompetensi dalam kaitannya dengan perbaikan kinerja belum dilakukan</t>
  </si>
  <si>
    <t>Monitoring dan evaluasi hasil pengembangan kompetensi personel dilakukan melalui penjaringan komplain atasan masing-masing personel di STTAL. Selain itu penilain inerja dilaksanakan secara berkala tiap bulan. bagi personel yang mendapatkan nilai kurang dari standar maka diberikan prioritas untuk melaksanakan pendidikan baik akademik maupun keahlian yang lain untuk mendukung kinerja di organisasi.
Data Dukung:
a. Und, daftar hadir, bahan rapat, dokumentasi rapat, lap rapat yg terkait evaluasi terhadap pengembangan kompetensi personel yang melibatkan kehadiran pimpinan telah dilakukan secara berkala.
b. Dokumen laporan hasil monitoring dan evaluasi terhadap pengembangan kompetensi dalam kaitannya dengan perbaikan kinerja
c.Tanggapan Penilaian Beban Kerja
d.Laporan Penilaian Kinerja Individu
e.Laporan Penilaian Beban kerja</t>
  </si>
  <si>
    <t>https://drive.google.com/drive/folders/1MNW_33IsBxgMAbsqFyFpU6bHzxI-MNMY?usp=sharing</t>
  </si>
  <si>
    <t xml:space="preserve">Pemeriksaan terhadap semua Dokumen dan Foto kegiatan yang ada dalam Link Bukti Dukung, dapat dipenuhi kriteria jawaban “B” bahwa  monitoring dan evaluasi terhadap hasil pengembangan kompetensi dalam kaitannya dengan perbaikan kinerja telah dilakukan namun tidak secara berkala
</t>
  </si>
  <si>
    <t xml:space="preserve">Penetapan Kinerja Individu </t>
  </si>
  <si>
    <t xml:space="preserve"> </t>
  </si>
  <si>
    <t>Terdapat penetapan kinerja individu yang terkait dengan perjanjian kinerja organisasi</t>
  </si>
  <si>
    <t>a. Jika seluruh penetapan kinerja individu terkait dengan kinerja organisasi serta perjanjian kinerja selaras dengan sasaran kinerja pegawai (SKP)
b. Jika sebagian besar penetapan kinerja individu terkait dengan kinerja organisasi
c. Jika sebagian kecil penetapan kinerja individu terkait dengan kinerja organisasi
d. Jika belum ada penetapan kinerja individu terkait dengan kinerja organisasi</t>
  </si>
  <si>
    <t xml:space="preserve">Penetapan Kinerja Individu STTAL berdasarkan Petunjuk kerja yang ditetapkan oleh Komandan STTAL. Sedangkan hasil capaian kinerja dilaksanakan melalui penilaian kinerja individu terhadap seluruh personel selama enam bulanan untuk penilaian kepribadian (konduite rutin). Untuk penilaian kinerja individu dilaksanakan tiap bulan sedangkan untuk penilaian beban kerja evaluasinya kala waktu  satu  tahun anggaran. 
Data Dukung:
a.Laporan Penilaian Kinerja Individu
b.Dapen Perwira, Bintara dan Tamtama
c.Job Description (Petunjuk Kerja)  STTAL
d. Rekapitulasi Penilaian Kinerja Individu pers seluruh Satker
e. Perjanjian kinerja antara bawahan dengan atasannya langsung di lingkungan internal Satker
</t>
  </si>
  <si>
    <t>https://drive.google.com/drive/folders/1NLzkyc_VSCzBHj63djqLNXdGjk2Ctob_?usp=sharing</t>
  </si>
  <si>
    <t xml:space="preserve">STTAL telah menyusun penetapan kinerja individu yang terkait dengan perjanjian kinerja organisasi, namun berdasarkan pemeriksaan terhadap bukti dukung yang ada sesuai dengann pilihan kriteria "B" yaitu sebagian besar penetapan kinerja individu terkait dengan kinerja organisasi
</t>
  </si>
  <si>
    <t>Ukuran kinerja individu telah memiliki kesesuaian dengan indikator kinerja individu level diatasnya</t>
  </si>
  <si>
    <r>
      <t xml:space="preserve">a. Jika seluruh ukuran kinerja individu telah memiliki kesesuaian dengan indikator kinerja individu level diatasnya serta menggambarkan </t>
    </r>
    <r>
      <rPr>
        <i/>
        <sz val="12"/>
        <color theme="1"/>
        <rFont val="Bookman Old Style"/>
      </rPr>
      <t>logic model</t>
    </r>
    <r>
      <rPr>
        <sz val="12"/>
        <color theme="1"/>
        <rFont val="Bookman Old Style"/>
      </rPr>
      <t xml:space="preserve">
b. Jika sebagian besar ukuran kinerja individu telah memiliki kesesuaian dengan indikator kinerja individu level diatasnya
c. Jika sebagian kecil ukuran kinerja individu telah memiliki kesesuaian dengan indikator kinerja individu level diatasnya
d. Jika ukuran kinerja individu belum memiliki kesesuaian dengan indikator kinerja individu level diatasnya</t>
    </r>
  </si>
  <si>
    <t>Dalam melaksanakan penilaian ukuran kinerja individu STTAL berdasarkan petunjuk kerja masing-masing jabatan yang sudah ditetapkan Komandan STTAL.  Untuk Laporan penilaian kinerja individu dilakukan secara bulanan, sedangkan untuk penilaian konduite personel (kepribadian) dilaksanakan tiap 6 bulan. Sedangkan Laporan penilaian beban kerja dilaksanakan dalam satu tahun anggaran. Seluruh penilaian tersebut mengikuti petunjuk teknis yang berlaku di tingkat TNI AL yang berdasakan Kep1081 Tahun 2015
Data Dukung:
a.  Buku Petujuk teknis penilaian
b. Daftar penilaian bintara
c. Daftar penilaian perwira
d. Laporan kinerja individu
e. Laporan beban kerja Satker
f. Analisa Jabatan
g, Jukker STTAL
h. Kep 1081 tahn 2015 tentang penilaian individu</t>
  </si>
  <si>
    <t>https://drive.google.com/drive/folders/1mMc4gL-OxY8gh0gnt4Cm7wxInsgsxhuC?usp=sharing</t>
  </si>
  <si>
    <t xml:space="preserve">Dalam konteks pertanyaan belum sepenuhnya sesuai dengan pilihan kriteria "A" sesuai dengan dokumen yang diinput kedalam bukti data dukung dalam Lionk tidak menggambarkam logic model bahwa kriteria yang dapat terpenuhi sesuai dokumen didalam link bukti dukung adalah jawaban "B". yaitu sebagian besar ukuran kinerja individu telah memiliki kesesuaian dengan indikator kinerja individu level diatasnya
</t>
  </si>
  <si>
    <t>Pengukuran kinerja individu dilakukan secara periodik</t>
  </si>
  <si>
    <t>a. Jika pengukuran kinerja individu dilakukan secara bulanan
b. Jika pengukuran kinerja individu dilakukan secara triwulanan
c. Jika pengukuran kinerja individu dilakukan secara semesteran
d. Jika pengukuran kinerja individu dilakukan secara tahunan
e. Jika pengukuran kinerja individu belum dilakukan</t>
  </si>
  <si>
    <t>Dalam melaksanakan penilaian individu STTAL sesuai dengan petunjuk kerja masing-masing jabatan yang ada di mana untuk Laporan penilaian kinerja individu dilakukan secara bulanan, laporan rutin berupa kepribadian dilaksanakan tiap 6 bulan dan beban kerja dalam satu tahun anggaran. hal tersebut dilaksanakan untuk meningkatkan kinerja organisasi.
Data dukung:
1.Laporan Penilaian Kinerja Individu tiap bulan
2.Laporan Penilaian Beban Kerja
3. Rekapitulasi Penilaian Kinerja Individu pers seluruh Satker yg dilaporkan kpd Kotas 6 bln terakhir</t>
  </si>
  <si>
    <t>https://drive.google.com/drive/folders/1dieeOw8q9V4CFo-vRRSwwPdP7pqbdVA-?usp=sharing</t>
  </si>
  <si>
    <t xml:space="preserve">STTAL telah  melaksanakan Pengukuran kinerja individu dilakukan secara periodik, namun berdasarkan pemeriksaan terhadap bukti dukung yang ada sesuai dengann pilihan kriteria "B" yaitu pengukuran kinerja individu dilakukan secara triwulanan
</t>
  </si>
  <si>
    <r>
      <rPr>
        <sz val="12"/>
        <color theme="1"/>
        <rFont val="Bookman Old Style"/>
      </rPr>
      <t xml:space="preserve">Hasil penilaian kinerja individu telah dijadikan dasar untuk pemberian </t>
    </r>
    <r>
      <rPr>
        <i/>
        <sz val="12"/>
        <color theme="1"/>
        <rFont val="Bookman Old Style"/>
      </rPr>
      <t>reward</t>
    </r>
  </si>
  <si>
    <r>
      <t xml:space="preserve">Ya, jika hasil hasil penilaian kinerja individu telah dijadikan dasar untuk pemberian </t>
    </r>
    <r>
      <rPr>
        <i/>
        <sz val="12"/>
        <color theme="1"/>
        <rFont val="Bookman Old Style"/>
      </rPr>
      <t>reward</t>
    </r>
    <r>
      <rPr>
        <sz val="12"/>
        <color theme="1"/>
        <rFont val="Bookman Old Style"/>
      </rPr>
      <t xml:space="preserve"> (Seperti: pengembangan karir individu, atau penghargaan)</t>
    </r>
  </si>
  <si>
    <t>STTAL dalam memberikan reward /penghargaan setelah melalui proses penilaian yang ketat. Penilaian kinerja selalu dimonitor dan di evaluasi untuk mendapatkan data kinerja tiap individu pada suatu Satker di lingkungan STTAL. Hasil dari peniaian indvidusecara periodik tiap bulan dan 6 bulanan menjadi dasar untuk pemberian reward. Pemberian reward berupa pengusulan tanda jasa, kenaikan pangkat (UKP) baik perwira, bintara maupun tamtama. Untuk mahasiswa pemberian reward diberikan kepada mahasiswa yang memiliki prestasi akademik terbaik sesuai dengan Keputusan Komandan. Harapannya adalah mendapatkan kinerja yang maksimal dan diharapkan untuk mendapatkan Reward dari Pimpinan. Reward berupa pengusulan kenaikan pangkat, tanda jasa dan promosi jabatan
Data Dukung:
a. Daftar nama pengiriman tanda kehormatan
b. Laporan samapta
c. Kep lulusan terbaik
d. Kep ttesis, Skripsi dan TA terbaik
e. UKP Perwira
f. UKP Bintara
g. Undangan rapat
h. Notulen rapat</t>
  </si>
  <si>
    <t>https://drive.google.com/drive/folders/1ekspXfqWazymbhn7dwQt7zfwteJLUM9e?usp=sharing</t>
  </si>
  <si>
    <t xml:space="preserve">Pemeriksaan terhadap Dokumen dalam Link Bukti Dukung telah memenuhi kriteria jawaban “Ya” bahwa hasil penilaian kinerja individu telah dijadikan dasar untuk pemberian reward (Seperti: pengembangan karir individu, atau penghargaan)
</t>
  </si>
  <si>
    <t>v.</t>
  </si>
  <si>
    <t xml:space="preserve">Penegakan Aturan Disiplin/Kode Etik/Kode Perilaku Pegawai </t>
  </si>
  <si>
    <t>Aturan disiplin/kode etik/kode perilaku telah dilaksanakan/diimplementasikan</t>
  </si>
  <si>
    <t>a. Jika unit kerja telah mengimplementasikan seluruh aturan disiplin/kode etik/kode perilaku yang ditetapkan organisasi dan juga membuat inovasi terkait aturan disiplin/kode etik/kode perilaku yang sesuai dengan karakteristik unit kerja
b. Jika unit kerja telah mengimplementasikan seluruh aturan disiplin/kode etik/kode perilaku yang ditetapkan organisasi
c. Jika unit kerja telah mengimplementasikan sebagian aturan disiplin/kode etik/kode perilaku yang ditetapkan organisasi
d. Jika unit kerja belum mengimplementasikan aturan disiplin/kode etik/kode perilaku yang ditetapkan organisasi</t>
  </si>
  <si>
    <t>STTAL dalam menerapkan disiplin dengan  upaya dan kegiatan yang dilaksanakan sesuai dengan tugas pokok yang diberikan oleh STTAL.  Dalam melaksanakan penegakan disiplin diarahkan ke dala pembentukan karakter yang didasarkan pada aturan disiplin dan kode etik.
Data Dukung:
a. Perkasal 30 tentang sanksi administrasi
b. Pembinaan personel DPB
c. Dokumen pelaksanaan Gaktib;
d. SOP Pengamanan personel.
e. Rekapitulasi penyelesaian perkara
f.Penjatuhan hukuman personel
g.Sanksi administrasi
h. Kep tata kehiupan kampus
i. SOP pengamanan personel
j. Kep Dewan Senat</t>
  </si>
  <si>
    <t>https://drive.google.com/drive/folders/1ExG5idNRqgRw8A2NjMPQgHP4Dm06911a?usp=share_link</t>
  </si>
  <si>
    <t xml:space="preserve">Pemeriksaan terhadap semua Dokumen dan Foto kegiatan yang ada dalam Link Bukti Dukung, dapat dipenuhi kriteria jawaban “B” bahwa unit kerja telah mengimplementasikan seluruh aturan disiplin/kode etik/kode perilaku yang ditetapkan organisasi
</t>
  </si>
  <si>
    <t>vi.</t>
  </si>
  <si>
    <t xml:space="preserve">Sistem Informasi Kepegawaian </t>
  </si>
  <si>
    <t>Data informasi kepegawaian unit kerja telah dimutakhirkan secara berkala</t>
  </si>
  <si>
    <t>a. Jika data informasi kepegawaian unit kerja dapat diakses oleh pegawai dan dimutakhirkan setiap ada perubahan data pegawai
b. Jika data informasi kepegawaian unit kerja dapat diakses oleh pegawai dan  dimutakhirkan namun secara berkala
c. Jika data informasi kepegawaian unit kerja belum dimutakhirkan</t>
  </si>
  <si>
    <t>STTAL dalam memberikan data informasi personel yang terupdate melalui Sistem informasi  Personel. Melalui Sisinfopers dapat diketahui riwayat hidup dan data-data lengkap tentang personel tersebut mulai dari riwayat pendidian, jabatan dan kompetensi yang dimiliki serta perubahan pangkat dan jabatan. Update data personel STTAL dilaksanakan setiap satu minggu sekali dengan mengirimkan laporan mingguan personel ke Komando atas.  Melalui sisinfo pers dapat diketahui kekosongan jabatan, perencanaan pengembangan personel dan mengetahui persentase pemenuhan DSP (daftar susunan personel)
Data Dukung: 
a. Laporan mingguan personel
b.Sisinfopers
c.Laporan Mutasi personel
d.aplikasi E kinerja
e.Laporan Kekuatan Personel Feb
f.Laporan kekuatan Personel Nov</t>
  </si>
  <si>
    <t>https://drive.google.com/drive/folders/1_VCavme0n6AOqGFvUKKwpmtiC8Dy_WPn?usp=sharing</t>
  </si>
  <si>
    <t xml:space="preserve">Pemeriksaan terhadap semua Dokumen dan Foto kegiatan yang ada dalam Link Bukti Dukung, dapat dipenuhi kriteria jawaban “B” bahwa data informasi kepegawaian unit kerja dapat diakses oleh pegawai dan  dimutakhirkan namun secara berkala.
</t>
  </si>
  <si>
    <t>Kinerja Individu</t>
  </si>
  <si>
    <r>
      <rPr>
        <sz val="12"/>
        <color theme="1"/>
        <rFont val="Bookman Old Style"/>
      </rPr>
      <t>Ukuran kinerja individu telah berorientasi hasil (</t>
    </r>
    <r>
      <rPr>
        <i/>
        <sz val="12"/>
        <color theme="1"/>
        <rFont val="Bookman Old Style"/>
      </rPr>
      <t>outcome</t>
    </r>
    <r>
      <rPr>
        <sz val="12"/>
        <color theme="1"/>
        <rFont val="Bookman Old Style"/>
      </rPr>
      <t>) sesuai pada levelnya</t>
    </r>
  </si>
  <si>
    <r>
      <rPr>
        <sz val="12"/>
        <color theme="1"/>
        <rFont val="Bookman Old Style"/>
      </rPr>
      <t>a. Seluruh ukuran kinerja individu telah berorientasi hasil (</t>
    </r>
    <r>
      <rPr>
        <i/>
        <sz val="12"/>
        <color theme="1"/>
        <rFont val="Bookman Old Style"/>
      </rPr>
      <t>outcome</t>
    </r>
    <r>
      <rPr>
        <sz val="12"/>
        <color theme="1"/>
        <rFont val="Bookman Old Style"/>
      </rPr>
      <t>) sesuai pada levelnya
b. Sebagian ukuran kinerja individu telah berorientasi hasil (</t>
    </r>
    <r>
      <rPr>
        <i/>
        <sz val="12"/>
        <color theme="1"/>
        <rFont val="Bookman Old Style"/>
      </rPr>
      <t>outcome</t>
    </r>
    <r>
      <rPr>
        <sz val="12"/>
        <color theme="1"/>
        <rFont val="Bookman Old Style"/>
      </rPr>
      <t>) sesuai pada levelnya
c. Tidak ada ukuran kinerja individu yang berorientasi hasil (</t>
    </r>
    <r>
      <rPr>
        <i/>
        <sz val="12"/>
        <color theme="1"/>
        <rFont val="Bookman Old Style"/>
      </rPr>
      <t>outcome</t>
    </r>
    <r>
      <rPr>
        <sz val="12"/>
        <color theme="1"/>
        <rFont val="Bookman Old Style"/>
      </rPr>
      <t>)</t>
    </r>
  </si>
  <si>
    <t>Adanya penilaian beban kerja yang berorientasi pada hasil sesuai levelnya
 Data Dukung
a.Laporan Penilaian Keban Kerja
b.Sosialisasi E-Kinerja 2022</t>
  </si>
  <si>
    <t>https://drive.google.com/drive/folders/1lGdaf77LRJYHYbzcNesqvH4dRyxJ0KJi?usp=sharing</t>
  </si>
  <si>
    <t xml:space="preserve">Pemeriksaan terhadap semua Dokumen dan Foto kegiatan yang ada dalam Link Bukti Dukung, dapat dipenuhi kriteria jawaban “B” , </t>
  </si>
  <si>
    <r>
      <rPr>
        <b/>
        <i/>
        <sz val="12"/>
        <color theme="1"/>
        <rFont val="Bookman Old Style"/>
      </rPr>
      <t>Assessment</t>
    </r>
    <r>
      <rPr>
        <b/>
        <sz val="12"/>
        <color theme="1"/>
        <rFont val="Bookman Old Style"/>
      </rPr>
      <t xml:space="preserve"> Pegawai</t>
    </r>
  </si>
  <si>
    <t>Hasil assement telah dijadikan pertimbangan untuk mutasi dan pengembangan karir pegawai</t>
  </si>
  <si>
    <r>
      <t xml:space="preserve">a. Seluruh hasil </t>
    </r>
    <r>
      <rPr>
        <i/>
        <sz val="12"/>
        <color theme="1"/>
        <rFont val="Bookman Old Style"/>
      </rPr>
      <t>assessment</t>
    </r>
    <r>
      <rPr>
        <sz val="12"/>
        <color theme="1"/>
        <rFont val="Bookman Old Style"/>
      </rPr>
      <t xml:space="preserve"> dijadikan dasar mutasi internal dan pengembangan kompetensi pegawai
b. Hasil </t>
    </r>
    <r>
      <rPr>
        <i/>
        <sz val="12"/>
        <color theme="1"/>
        <rFont val="Bookman Old Style"/>
      </rPr>
      <t>assessment</t>
    </r>
    <r>
      <rPr>
        <sz val="12"/>
        <color theme="1"/>
        <rFont val="Bookman Old Style"/>
      </rPr>
      <t xml:space="preserve"> belum seluruhnya dijadikan mutasi internal dan pengembangan kompetensi pegawai
c. Hasil </t>
    </r>
    <r>
      <rPr>
        <i/>
        <sz val="12"/>
        <color theme="1"/>
        <rFont val="Bookman Old Style"/>
      </rPr>
      <t>assessment</t>
    </r>
    <r>
      <rPr>
        <sz val="12"/>
        <color theme="1"/>
        <rFont val="Bookman Old Style"/>
      </rPr>
      <t xml:space="preserve"> belum dijadikan dasar mutasi internal dan pengembangan kompetensi pegawai</t>
    </r>
  </si>
  <si>
    <t>Assesment telah dilakukan untuk mengetahui hasil penilaian kinerja individu untuk dijadikan
dasar mutasi internal dan pengembangan kompetensi prajurit
Data Dukung:
a.Laporan Penilaian Kinerja Individu
b.Sosialisasi E-Kinerja 2022
Data LINK:</t>
  </si>
  <si>
    <t>https://drive.google.com/drive/folders/19uL9ukXVpTvSgEpWvvtTC8Zw5brWcDGy?usp=sharing</t>
  </si>
  <si>
    <t>Dalam konteks pertanyaan belum sepenuhnya sesuai dengan pilihan kriteria "A" sesuai dengan dokumen yang diinput kedalam bukti data dukung dalam Link bahwa kriteria yang dapat terpenuhi sesuai dokumen didalam link bukti dukung adalah jawaban "B". yaitu 
Hasil assessment belum seluruhnya dijadikan mutasi internal dan pengembangan kompetensi pegawai</t>
  </si>
  <si>
    <t>Pelanggaran Disiplin Pegawai</t>
  </si>
  <si>
    <t>Penurunan pelanggaran disiplin pegawai</t>
  </si>
  <si>
    <t>Persentase pernurunan pelanggaran disiplin pegawai diperoleh dari Jumlah pelanggaran tahun sebelumnya dikurangi Jumlah pelanggaran tahun ini kemudian dibagi dengan Jumlah pelanggaran tahun sebelumnya</t>
  </si>
  <si>
    <t>%</t>
  </si>
  <si>
    <t>- Jumlah pelanggaran tahun sebelumnya</t>
  </si>
  <si>
    <t>Jumlah</t>
  </si>
  <si>
    <t>Rekapan data-data pelanggaran tahun 2022 yang dilakukan oleh anggota  STTAL
Outcome:Mengetahui jumlah pelanggaran yang telah dilakukan oleh anggota  STTAL
Data Dukung:
Rekapan data pelanggaran tahun 2022
Data LINK:</t>
  </si>
  <si>
    <t>https://drive.google.com/drive/folders/1K4fTT76qUbHIZvXJGNRbXrPgcaysTnum?usp=sharing</t>
  </si>
  <si>
    <t>- Jumlah pelanggaran tahun ini</t>
  </si>
  <si>
    <t>Rekapan data-data pelanggaran tahun 2022 yang telah dilakukan oleh anggota  STTAL
Outcome:Mengetahui jumlah pelanggaran yang telah dilakukan oleh anggota  STTAL
Data Dukung:
Rekapan data pelanggaran tahun 2022
Data LINK:</t>
  </si>
  <si>
    <t>https://drive.google.com/drive/folders/1qQjvhSM_bepTcl_tQJjkX8sniL0UNIx1?usp=sharing</t>
  </si>
  <si>
    <t>- Jumlah pelanggaran yang telah diberikan sanksi/hukuman</t>
  </si>
  <si>
    <r>
      <t xml:space="preserve">Usulan PTDH bagi prajurit yang melanggar sebagai sanksi/hukuman
Outcome:Memberikan efek jera bagi prajurit yang melakukan pelanggaran
Data Dukung:
</t>
    </r>
    <r>
      <rPr>
        <sz val="12"/>
        <rFont val="Bookman Old Style"/>
        <family val="1"/>
      </rPr>
      <t>1. Skep Kumplin</t>
    </r>
    <r>
      <rPr>
        <sz val="12"/>
        <color theme="1"/>
        <rFont val="Bookman Old Style"/>
        <family val="1"/>
      </rPr>
      <t xml:space="preserve">
2. Laporan Perkembangan
Data LINK:</t>
    </r>
  </si>
  <si>
    <t>https://drive.google.com/drive/folders/1iNiLM6Se-SvSd37g8wgsfVWlpO3h4mgK?usp=sharing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</si>
</sst>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8" x14ac:knownFonts="1">
    <font>
      <sz val="11"/>
      <color theme="1"/>
      <name val="Calibri"/>
      <family val="2"/>
      <charset val="1"/>
      <scheme val="minor"/>
    </font>
    <font>
      <sz val="11"/>
      <color theme="1"/>
      <name val="Calibri"/>
      <family val="2"/>
      <charset val="1"/>
      <scheme val="minor"/>
    </font>
    <font>
      <u/>
      <sz val="11"/>
      <color theme="10"/>
      <name val="Calibri"/>
      <family val="2"/>
      <charset val="1"/>
      <scheme val="minor"/>
    </font>
    <font>
      <b/>
      <sz val="14"/>
      <color theme="1"/>
      <name val="Bookman Old Style"/>
      <family val="1"/>
    </font>
    <font>
      <sz val="14"/>
      <color theme="1"/>
      <name val="Calibri"/>
    </font>
    <font>
      <b/>
      <sz val="14"/>
      <color theme="0"/>
      <name val="Bookman Old Style"/>
    </font>
    <font>
      <sz val="11"/>
      <name val="Calibri"/>
    </font>
    <font>
      <b/>
      <sz val="14"/>
      <color rgb="FFFFFFFF"/>
      <name val="Bookman Old Style"/>
    </font>
    <font>
      <sz val="11"/>
      <color theme="1"/>
      <name val="Calibri"/>
    </font>
    <font>
      <b/>
      <sz val="14"/>
      <color rgb="FF000000"/>
      <name val="Bookman Old Style"/>
    </font>
    <font>
      <b/>
      <sz val="14"/>
      <color theme="1"/>
      <name val="Bookman Old Style"/>
    </font>
    <font>
      <b/>
      <sz val="12"/>
      <color rgb="FF000000"/>
      <name val="Bookman Old Style"/>
    </font>
    <font>
      <b/>
      <sz val="12"/>
      <color theme="1"/>
      <name val="Bookman Old Style"/>
    </font>
    <font>
      <sz val="12"/>
      <color theme="1"/>
      <name val="Bookman Old Style"/>
    </font>
    <font>
      <sz val="12"/>
      <name val="Bookman Old Style"/>
      <family val="1"/>
    </font>
    <font>
      <sz val="11"/>
      <color theme="1"/>
      <name val="Calibri"/>
      <scheme val="minor"/>
    </font>
    <font>
      <sz val="12"/>
      <color theme="1"/>
      <name val="Bookman Old Style"/>
      <family val="1"/>
    </font>
    <font>
      <i/>
      <sz val="12"/>
      <color theme="1"/>
      <name val="Bookman Old Style"/>
    </font>
    <font>
      <b/>
      <sz val="18"/>
      <color rgb="FFFFFFFF"/>
      <name val="Bookman Old Style"/>
    </font>
    <font>
      <sz val="14"/>
      <color theme="1"/>
      <name val="Bookman Old Style"/>
    </font>
    <font>
      <sz val="12"/>
      <color rgb="FF000000"/>
      <name val="Bookman Old Style"/>
    </font>
    <font>
      <sz val="12"/>
      <color theme="1"/>
      <name val="Calibri"/>
    </font>
    <font>
      <sz val="11"/>
      <color theme="1"/>
      <name val="Bookman Old Style"/>
    </font>
    <font>
      <b/>
      <sz val="16"/>
      <color rgb="FFFFFFFF"/>
      <name val="Bookman Old Style"/>
    </font>
    <font>
      <sz val="16"/>
      <color theme="1"/>
      <name val="Calibri"/>
    </font>
    <font>
      <b/>
      <sz val="16"/>
      <color rgb="FF000000"/>
      <name val="Bookman Old Style"/>
    </font>
    <font>
      <sz val="13"/>
      <color theme="1"/>
      <name val="Bookman Old Style"/>
      <family val="1"/>
    </font>
    <font>
      <b/>
      <i/>
      <sz val="12"/>
      <color theme="1"/>
      <name val="Bookman Old Style"/>
    </font>
  </fonts>
  <fills count="10">
    <fill>
      <patternFill patternType="none"/>
    </fill>
    <fill>
      <patternFill patternType="gray125"/>
    </fill>
    <fill>
      <patternFill patternType="solid">
        <fgColor theme="1"/>
        <bgColor theme="1"/>
      </patternFill>
    </fill>
    <fill>
      <patternFill patternType="solid">
        <fgColor theme="1"/>
        <bgColor rgb="FF274E13"/>
      </patternFill>
    </fill>
    <fill>
      <patternFill patternType="solid">
        <fgColor rgb="FFDAEEF3"/>
        <bgColor rgb="FFDAEEF3"/>
      </patternFill>
    </fill>
    <fill>
      <patternFill patternType="solid">
        <fgColor rgb="FF44546A"/>
        <bgColor rgb="FF44546A"/>
      </patternFill>
    </fill>
    <fill>
      <patternFill patternType="solid">
        <fgColor rgb="FF8497B0"/>
        <bgColor rgb="FF8497B0"/>
      </patternFill>
    </fill>
    <fill>
      <patternFill patternType="solid">
        <fgColor rgb="FF8DB3E2"/>
        <bgColor rgb="FF8DB3E2"/>
      </patternFill>
    </fill>
    <fill>
      <patternFill patternType="solid">
        <fgColor rgb="FF8CB5E2"/>
        <bgColor rgb="FF8CB5E2"/>
      </patternFill>
    </fill>
    <fill>
      <patternFill patternType="solid">
        <fgColor rgb="FF8497AF"/>
        <bgColor rgb="FF8497AF"/>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15" fillId="0" borderId="0"/>
  </cellStyleXfs>
  <cellXfs count="126">
    <xf numFmtId="0" fontId="0" fillId="0" borderId="0" xfId="0"/>
    <xf numFmtId="0" fontId="4" fillId="0" borderId="0" xfId="0" applyFont="1"/>
    <xf numFmtId="2" fontId="7" fillId="2" borderId="4" xfId="0" applyNumberFormat="1" applyFont="1" applyFill="1" applyBorder="1" applyAlignment="1">
      <alignment horizontal="center" vertical="center" wrapText="1"/>
    </xf>
    <xf numFmtId="2" fontId="7" fillId="3" borderId="4" xfId="0"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wrapText="1"/>
    </xf>
    <xf numFmtId="10" fontId="7" fillId="0" borderId="5" xfId="0" applyNumberFormat="1" applyFont="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10" fontId="7" fillId="2"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0" xfId="0" applyFont="1"/>
    <xf numFmtId="0" fontId="11" fillId="0" borderId="4" xfId="0" applyFont="1" applyBorder="1" applyAlignment="1">
      <alignment vertical="top" wrapText="1"/>
    </xf>
    <xf numFmtId="49" fontId="12" fillId="0" borderId="4" xfId="0" applyNumberFormat="1" applyFont="1" applyBorder="1" applyAlignment="1">
      <alignment horizontal="center" vertical="top"/>
    </xf>
    <xf numFmtId="0" fontId="12" fillId="0" borderId="4" xfId="0" applyFont="1" applyBorder="1" applyAlignment="1">
      <alignment vertical="top"/>
    </xf>
    <xf numFmtId="0" fontId="12" fillId="0" borderId="4" xfId="0" applyFont="1" applyBorder="1" applyAlignment="1">
      <alignment vertical="top" wrapText="1"/>
    </xf>
    <xf numFmtId="2" fontId="11" fillId="0" borderId="4" xfId="0" applyNumberFormat="1" applyFont="1" applyBorder="1" applyAlignment="1">
      <alignment horizontal="center" vertical="center" wrapText="1"/>
    </xf>
    <xf numFmtId="2" fontId="11" fillId="0" borderId="4" xfId="0" applyNumberFormat="1" applyFont="1" applyBorder="1" applyAlignment="1">
      <alignment horizontal="left" vertical="top" wrapText="1"/>
    </xf>
    <xf numFmtId="10" fontId="11" fillId="0" borderId="1" xfId="0" applyNumberFormat="1" applyFont="1" applyBorder="1" applyAlignment="1">
      <alignment horizontal="center" vertical="center" wrapText="1"/>
    </xf>
    <xf numFmtId="10" fontId="11" fillId="0" borderId="5" xfId="0" applyNumberFormat="1" applyFont="1" applyBorder="1" applyAlignment="1">
      <alignment horizontal="center" vertical="center" wrapText="1"/>
    </xf>
    <xf numFmtId="10" fontId="11" fillId="0" borderId="4" xfId="0" applyNumberFormat="1" applyFont="1" applyBorder="1" applyAlignment="1">
      <alignment horizontal="center" vertical="center" wrapText="1"/>
    </xf>
    <xf numFmtId="10" fontId="11" fillId="0" borderId="4" xfId="0" applyNumberFormat="1" applyFont="1" applyBorder="1" applyAlignment="1">
      <alignment horizontal="left" vertical="top" wrapText="1"/>
    </xf>
    <xf numFmtId="0" fontId="12" fillId="0" borderId="4" xfId="0" applyFont="1" applyBorder="1" applyAlignment="1">
      <alignment horizontal="center" vertical="top"/>
    </xf>
    <xf numFmtId="2" fontId="12" fillId="0" borderId="4" xfId="0" applyNumberFormat="1" applyFont="1" applyBorder="1" applyAlignment="1">
      <alignment horizontal="center" vertical="center" wrapText="1"/>
    </xf>
    <xf numFmtId="2" fontId="12" fillId="0" borderId="4" xfId="0" applyNumberFormat="1" applyFont="1" applyBorder="1" applyAlignment="1">
      <alignment horizontal="center" vertical="top" wrapText="1"/>
    </xf>
    <xf numFmtId="10" fontId="12" fillId="0" borderId="1" xfId="0" applyNumberFormat="1" applyFont="1" applyBorder="1" applyAlignment="1">
      <alignment horizontal="center" vertical="center" wrapText="1"/>
    </xf>
    <xf numFmtId="10" fontId="12" fillId="0" borderId="5"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10" fontId="12" fillId="0" borderId="4" xfId="0" applyNumberFormat="1" applyFont="1" applyBorder="1" applyAlignment="1">
      <alignment horizontal="left" vertical="top" wrapText="1"/>
    </xf>
    <xf numFmtId="0" fontId="13" fillId="0" borderId="4" xfId="0" applyFont="1" applyBorder="1" applyAlignment="1">
      <alignment horizontal="center" vertical="top"/>
    </xf>
    <xf numFmtId="0" fontId="13" fillId="0" borderId="4" xfId="0" applyFont="1" applyBorder="1" applyAlignment="1">
      <alignment vertical="top" wrapText="1"/>
    </xf>
    <xf numFmtId="2" fontId="13" fillId="0" borderId="4" xfId="0" applyNumberFormat="1" applyFont="1" applyBorder="1" applyAlignment="1">
      <alignment horizontal="center" vertical="center" wrapText="1"/>
    </xf>
    <xf numFmtId="0" fontId="14" fillId="0" borderId="6" xfId="0" applyFont="1" applyBorder="1" applyAlignment="1" applyProtection="1">
      <alignment horizontal="center" vertical="center" wrapText="1"/>
      <protection locked="0"/>
    </xf>
    <xf numFmtId="2" fontId="8" fillId="0" borderId="4" xfId="0" applyNumberFormat="1" applyFont="1" applyBorder="1" applyAlignment="1">
      <alignment horizontal="center" vertical="center" wrapText="1"/>
    </xf>
    <xf numFmtId="10" fontId="13" fillId="0" borderId="1" xfId="0" applyNumberFormat="1" applyFont="1" applyBorder="1" applyAlignment="1">
      <alignment horizontal="center" vertical="center"/>
    </xf>
    <xf numFmtId="10" fontId="13" fillId="0" borderId="5" xfId="0" applyNumberFormat="1" applyFont="1" applyBorder="1" applyAlignment="1">
      <alignment horizontal="center" vertical="center"/>
    </xf>
    <xf numFmtId="0" fontId="13" fillId="4" borderId="4" xfId="0" applyFont="1" applyFill="1" applyBorder="1" applyAlignment="1">
      <alignment horizontal="center" vertical="center" wrapText="1"/>
    </xf>
    <xf numFmtId="10" fontId="13" fillId="0" borderId="4" xfId="0" applyNumberFormat="1" applyFont="1" applyBorder="1" applyAlignment="1">
      <alignment horizontal="center" vertical="center"/>
    </xf>
    <xf numFmtId="10" fontId="8" fillId="0" borderId="3" xfId="0" applyNumberFormat="1" applyFont="1" applyBorder="1" applyAlignment="1">
      <alignment vertical="top"/>
    </xf>
    <xf numFmtId="2" fontId="8" fillId="0" borderId="4" xfId="0" applyNumberFormat="1" applyFont="1" applyBorder="1" applyAlignment="1">
      <alignment vertical="top"/>
    </xf>
    <xf numFmtId="10" fontId="2" fillId="0" borderId="6" xfId="2" applyNumberFormat="1" applyFill="1" applyBorder="1" applyAlignment="1" applyProtection="1">
      <alignment horizontal="left" vertical="top" wrapText="1"/>
      <protection locked="0"/>
    </xf>
    <xf numFmtId="10" fontId="16" fillId="0" borderId="4" xfId="0" applyNumberFormat="1" applyFont="1" applyBorder="1" applyAlignment="1">
      <alignment vertical="top" wrapText="1"/>
    </xf>
    <xf numFmtId="10" fontId="16" fillId="0" borderId="7" xfId="1" applyNumberFormat="1" applyFont="1" applyFill="1" applyBorder="1" applyAlignment="1" applyProtection="1">
      <alignment horizontal="left" vertical="top" wrapText="1"/>
      <protection locked="0"/>
    </xf>
    <xf numFmtId="0" fontId="13" fillId="0" borderId="4" xfId="0" applyFont="1" applyBorder="1" applyAlignment="1">
      <alignment horizontal="center" vertical="center"/>
    </xf>
    <xf numFmtId="10" fontId="16" fillId="0" borderId="8" xfId="0" applyNumberFormat="1" applyFont="1" applyBorder="1" applyAlignment="1">
      <alignment vertical="top" wrapText="1"/>
    </xf>
    <xf numFmtId="0" fontId="15" fillId="0" borderId="0" xfId="3"/>
    <xf numFmtId="10" fontId="18" fillId="5" borderId="9" xfId="3" applyNumberFormat="1" applyFont="1" applyFill="1" applyBorder="1" applyAlignment="1">
      <alignment horizontal="center" vertical="center" wrapText="1"/>
    </xf>
    <xf numFmtId="164" fontId="18" fillId="5" borderId="9" xfId="3" applyNumberFormat="1" applyFont="1" applyFill="1" applyBorder="1" applyAlignment="1">
      <alignment horizontal="center" vertical="center" wrapText="1"/>
    </xf>
    <xf numFmtId="164" fontId="18" fillId="5" borderId="10" xfId="3" applyNumberFormat="1" applyFont="1" applyFill="1" applyBorder="1" applyAlignment="1">
      <alignment horizontal="center" vertical="center" wrapText="1"/>
    </xf>
    <xf numFmtId="0" fontId="8" fillId="0" borderId="0" xfId="3" applyFont="1" applyAlignment="1">
      <alignment horizontal="center" vertical="center"/>
    </xf>
    <xf numFmtId="0" fontId="8" fillId="0" borderId="0" xfId="3" applyFont="1"/>
    <xf numFmtId="10" fontId="9" fillId="6" borderId="4" xfId="3" applyNumberFormat="1" applyFont="1" applyFill="1" applyBorder="1" applyAlignment="1">
      <alignment horizontal="center" vertical="center" wrapText="1"/>
    </xf>
    <xf numFmtId="2" fontId="9" fillId="6" borderId="4" xfId="3" applyNumberFormat="1" applyFont="1" applyFill="1" applyBorder="1" applyAlignment="1">
      <alignment horizontal="center" vertical="center" wrapText="1"/>
    </xf>
    <xf numFmtId="10" fontId="19" fillId="0" borderId="4" xfId="3" applyNumberFormat="1" applyFont="1" applyBorder="1" applyAlignment="1">
      <alignment horizontal="center" vertical="center" wrapText="1"/>
    </xf>
    <xf numFmtId="2" fontId="19" fillId="0" borderId="4" xfId="3" applyNumberFormat="1" applyFont="1" applyBorder="1" applyAlignment="1">
      <alignment horizontal="center" vertical="center" wrapText="1"/>
    </xf>
    <xf numFmtId="2" fontId="20" fillId="0" borderId="4" xfId="3" applyNumberFormat="1" applyFont="1" applyBorder="1" applyAlignment="1">
      <alignment horizontal="center" vertical="center" wrapText="1"/>
    </xf>
    <xf numFmtId="49" fontId="13" fillId="0" borderId="4" xfId="3" quotePrefix="1" applyNumberFormat="1" applyFont="1" applyBorder="1" applyAlignment="1">
      <alignment horizontal="center" vertical="top" wrapText="1"/>
    </xf>
    <xf numFmtId="1" fontId="20" fillId="0" borderId="4" xfId="3" applyNumberFormat="1" applyFont="1" applyBorder="1" applyAlignment="1">
      <alignment horizontal="center" vertical="top" wrapText="1"/>
    </xf>
    <xf numFmtId="0" fontId="20" fillId="0" borderId="4" xfId="3" applyFont="1" applyBorder="1" applyAlignment="1">
      <alignment vertical="top" wrapText="1"/>
    </xf>
    <xf numFmtId="10" fontId="12" fillId="7" borderId="4" xfId="3" applyNumberFormat="1" applyFont="1" applyFill="1" applyBorder="1" applyAlignment="1">
      <alignment horizontal="center" vertical="center" wrapText="1"/>
    </xf>
    <xf numFmtId="2" fontId="12" fillId="7" borderId="4" xfId="3" applyNumberFormat="1" applyFont="1" applyFill="1" applyBorder="1" applyAlignment="1">
      <alignment horizontal="center" vertical="center" wrapText="1"/>
    </xf>
    <xf numFmtId="0" fontId="12" fillId="8" borderId="4" xfId="3" applyFont="1" applyFill="1" applyBorder="1" applyAlignment="1">
      <alignment vertical="top" wrapText="1"/>
    </xf>
    <xf numFmtId="0" fontId="12" fillId="7" borderId="4" xfId="3" applyFont="1" applyFill="1" applyBorder="1" applyAlignment="1">
      <alignment horizontal="center" vertical="top" wrapText="1"/>
    </xf>
    <xf numFmtId="0" fontId="21" fillId="0" borderId="0" xfId="3" applyFont="1"/>
    <xf numFmtId="2" fontId="10" fillId="9" borderId="4" xfId="3" applyNumberFormat="1" applyFont="1" applyFill="1" applyBorder="1" applyAlignment="1">
      <alignment horizontal="center" vertical="center" wrapText="1"/>
    </xf>
    <xf numFmtId="0" fontId="9" fillId="6" borderId="4" xfId="3" applyFont="1" applyFill="1" applyBorder="1" applyAlignment="1">
      <alignment vertical="top" wrapText="1"/>
    </xf>
    <xf numFmtId="10" fontId="8" fillId="0" borderId="0" xfId="3" applyNumberFormat="1" applyFont="1" applyAlignment="1">
      <alignment vertical="center"/>
    </xf>
    <xf numFmtId="2" fontId="22" fillId="0" borderId="0" xfId="3" applyNumberFormat="1" applyFont="1" applyAlignment="1">
      <alignment horizontal="center" vertical="center"/>
    </xf>
    <xf numFmtId="0" fontId="13" fillId="0" borderId="0" xfId="3" applyFont="1" applyAlignment="1">
      <alignment vertical="top" wrapText="1"/>
    </xf>
    <xf numFmtId="0" fontId="13" fillId="0" borderId="0" xfId="3" applyFont="1" applyAlignment="1">
      <alignment horizontal="center" vertical="top"/>
    </xf>
    <xf numFmtId="0" fontId="12" fillId="0" borderId="0" xfId="3" applyFont="1" applyAlignment="1">
      <alignment horizontal="center" vertical="top"/>
    </xf>
    <xf numFmtId="0" fontId="12" fillId="0" borderId="0" xfId="3" applyFont="1" applyAlignment="1">
      <alignment vertical="top"/>
    </xf>
    <xf numFmtId="10" fontId="11" fillId="6" borderId="4" xfId="3" applyNumberFormat="1" applyFont="1" applyFill="1" applyBorder="1" applyAlignment="1">
      <alignment horizontal="center" vertical="center" wrapText="1"/>
    </xf>
    <xf numFmtId="2" fontId="11" fillId="6" borderId="4" xfId="3" applyNumberFormat="1" applyFont="1" applyFill="1" applyBorder="1" applyAlignment="1">
      <alignment horizontal="center" vertical="center" wrapText="1"/>
    </xf>
    <xf numFmtId="10" fontId="20" fillId="0" borderId="4" xfId="3" applyNumberFormat="1" applyFont="1" applyBorder="1" applyAlignment="1">
      <alignment horizontal="center" vertical="center" wrapText="1"/>
    </xf>
    <xf numFmtId="49" fontId="13" fillId="0" borderId="4" xfId="3" applyNumberFormat="1" applyFont="1" applyBorder="1" applyAlignment="1">
      <alignment vertical="top" wrapText="1"/>
    </xf>
    <xf numFmtId="0" fontId="23" fillId="5" borderId="4" xfId="3" applyFont="1" applyFill="1" applyBorder="1" applyAlignment="1">
      <alignment horizontal="center" vertical="center" wrapText="1"/>
    </xf>
    <xf numFmtId="10" fontId="23" fillId="5" borderId="4" xfId="3" applyNumberFormat="1" applyFont="1" applyFill="1" applyBorder="1" applyAlignment="1">
      <alignment horizontal="center" vertical="center" wrapText="1"/>
    </xf>
    <xf numFmtId="2" fontId="23" fillId="5" borderId="4" xfId="3" applyNumberFormat="1" applyFont="1" applyFill="1" applyBorder="1" applyAlignment="1">
      <alignment horizontal="center" vertical="center" wrapText="1"/>
    </xf>
    <xf numFmtId="0" fontId="24" fillId="0" borderId="0" xfId="3" applyFont="1"/>
    <xf numFmtId="0" fontId="23" fillId="0" borderId="0" xfId="3" applyFont="1" applyAlignment="1">
      <alignment horizontal="center" vertical="center" wrapText="1"/>
    </xf>
    <xf numFmtId="10" fontId="23" fillId="0" borderId="0" xfId="3" applyNumberFormat="1" applyFont="1" applyAlignment="1">
      <alignment horizontal="center" vertical="center" wrapText="1"/>
    </xf>
    <xf numFmtId="2" fontId="23" fillId="0" borderId="0" xfId="3" applyNumberFormat="1" applyFont="1" applyAlignment="1">
      <alignment horizontal="center" vertical="center" wrapText="1"/>
    </xf>
    <xf numFmtId="0" fontId="25" fillId="0" borderId="0" xfId="3" applyFont="1" applyAlignment="1">
      <alignment horizontal="left" vertical="center"/>
    </xf>
    <xf numFmtId="0" fontId="11" fillId="0" borderId="4" xfId="0" applyFont="1" applyBorder="1" applyAlignment="1">
      <alignment horizontal="center" vertical="top"/>
    </xf>
    <xf numFmtId="0" fontId="2" fillId="0" borderId="6" xfId="2" applyBorder="1" applyAlignment="1">
      <alignment vertical="top" wrapText="1"/>
    </xf>
    <xf numFmtId="2" fontId="0" fillId="0" borderId="6" xfId="0" applyNumberFormat="1" applyBorder="1" applyAlignment="1">
      <alignment horizontal="center" vertical="center" wrapText="1"/>
    </xf>
    <xf numFmtId="10" fontId="16" fillId="0" borderId="4" xfId="0" applyNumberFormat="1" applyFont="1" applyBorder="1" applyAlignment="1">
      <alignment horizontal="left" vertical="top" wrapText="1"/>
    </xf>
    <xf numFmtId="0" fontId="16" fillId="0" borderId="4" xfId="0" applyFont="1" applyBorder="1" applyAlignment="1">
      <alignment horizontal="left" vertical="top" wrapText="1"/>
    </xf>
    <xf numFmtId="0" fontId="16" fillId="0" borderId="4" xfId="0" applyFont="1" applyBorder="1" applyAlignment="1">
      <alignment vertical="top" wrapText="1"/>
    </xf>
    <xf numFmtId="0" fontId="16" fillId="0" borderId="7" xfId="0" applyFont="1" applyBorder="1" applyAlignment="1">
      <alignment vertical="top" wrapText="1"/>
    </xf>
    <xf numFmtId="0" fontId="16" fillId="0" borderId="7" xfId="0" applyFont="1" applyBorder="1" applyAlignment="1">
      <alignment horizontal="left" vertical="top" wrapText="1"/>
    </xf>
    <xf numFmtId="10" fontId="16" fillId="0" borderId="5" xfId="0" applyNumberFormat="1" applyFont="1" applyBorder="1" applyAlignment="1">
      <alignment vertical="top" wrapText="1"/>
    </xf>
    <xf numFmtId="0" fontId="26" fillId="0" borderId="8" xfId="0" applyFont="1" applyBorder="1" applyAlignment="1">
      <alignment vertical="top" wrapText="1"/>
    </xf>
    <xf numFmtId="0" fontId="13" fillId="0" borderId="4" xfId="0" quotePrefix="1" applyFont="1" applyBorder="1" applyAlignment="1">
      <alignment horizontal="center" vertical="top"/>
    </xf>
    <xf numFmtId="0" fontId="13" fillId="0" borderId="1" xfId="3" applyFont="1" applyBorder="1" applyAlignment="1">
      <alignment horizontal="left" vertical="top" wrapText="1"/>
    </xf>
    <xf numFmtId="0" fontId="6" fillId="0" borderId="2" xfId="3" applyFont="1" applyBorder="1"/>
    <xf numFmtId="0" fontId="6" fillId="0" borderId="3" xfId="3" applyFont="1" applyBorder="1"/>
    <xf numFmtId="0" fontId="12" fillId="8" borderId="1" xfId="3" applyFont="1" applyFill="1" applyBorder="1" applyAlignment="1">
      <alignment horizontal="left" vertical="top" wrapText="1"/>
    </xf>
    <xf numFmtId="0" fontId="9" fillId="6" borderId="1" xfId="3" applyFont="1" applyFill="1" applyBorder="1" applyAlignment="1">
      <alignment horizontal="center" vertical="top" wrapText="1"/>
    </xf>
    <xf numFmtId="0" fontId="18" fillId="5" borderId="10" xfId="3" applyFont="1" applyFill="1" applyBorder="1" applyAlignment="1">
      <alignment horizontal="center" vertical="center" wrapText="1"/>
    </xf>
    <xf numFmtId="0" fontId="6" fillId="0" borderId="11" xfId="3" applyFont="1" applyBorder="1"/>
    <xf numFmtId="0" fontId="12" fillId="9" borderId="1" xfId="3" applyFont="1" applyFill="1" applyBorder="1" applyAlignment="1">
      <alignment horizontal="center" vertical="top" wrapText="1"/>
    </xf>
    <xf numFmtId="0" fontId="10" fillId="9" borderId="1" xfId="3" applyFont="1" applyFill="1" applyBorder="1" applyAlignment="1">
      <alignment horizontal="left" vertical="top" wrapText="1"/>
    </xf>
    <xf numFmtId="0" fontId="25" fillId="0" borderId="0" xfId="3" applyFont="1" applyAlignment="1">
      <alignment horizontal="left" vertical="center"/>
    </xf>
    <xf numFmtId="0" fontId="15" fillId="0" borderId="0" xfId="3"/>
    <xf numFmtId="0" fontId="23" fillId="5" borderId="1" xfId="3" applyFont="1" applyFill="1" applyBorder="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center" vertical="top"/>
    </xf>
    <xf numFmtId="0" fontId="5" fillId="2" borderId="1" xfId="0" applyFont="1" applyFill="1" applyBorder="1" applyAlignment="1">
      <alignment horizontal="center" vertical="center" wrapText="1"/>
    </xf>
    <xf numFmtId="0" fontId="6" fillId="0" borderId="2" xfId="0" applyFont="1" applyBorder="1"/>
    <xf numFmtId="0" fontId="6" fillId="0" borderId="3" xfId="0" applyFont="1" applyBorder="1"/>
    <xf numFmtId="1" fontId="11" fillId="0" borderId="4" xfId="0" applyNumberFormat="1" applyFont="1" applyBorder="1" applyAlignment="1">
      <alignment horizontal="center" vertical="top"/>
    </xf>
    <xf numFmtId="10" fontId="11" fillId="0" borderId="1" xfId="0" applyNumberFormat="1" applyFont="1" applyBorder="1" applyAlignment="1">
      <alignment horizontal="left" vertical="top" wrapText="1"/>
    </xf>
    <xf numFmtId="10" fontId="12" fillId="0" borderId="1" xfId="0" applyNumberFormat="1" applyFont="1" applyBorder="1" applyAlignment="1">
      <alignment horizontal="left" vertical="top" wrapText="1"/>
    </xf>
    <xf numFmtId="0" fontId="13" fillId="0" borderId="4" xfId="0" applyFont="1" applyBorder="1" applyAlignment="1">
      <alignment horizontal="left" vertical="top" wrapText="1"/>
    </xf>
    <xf numFmtId="10" fontId="16" fillId="0" borderId="1" xfId="0" quotePrefix="1" applyNumberFormat="1" applyFont="1" applyBorder="1" applyAlignment="1">
      <alignment horizontal="left" vertical="top" wrapText="1"/>
    </xf>
    <xf numFmtId="0" fontId="16" fillId="0" borderId="1" xfId="0" quotePrefix="1" applyFont="1" applyBorder="1" applyAlignment="1">
      <alignment horizontal="left" vertical="top" wrapText="1"/>
    </xf>
    <xf numFmtId="10" fontId="8" fillId="0" borderId="3" xfId="0" applyNumberFormat="1" applyFont="1" applyBorder="1"/>
    <xf numFmtId="2" fontId="8" fillId="0" borderId="4" xfId="0" applyNumberFormat="1" applyFont="1" applyBorder="1"/>
    <xf numFmtId="10" fontId="21" fillId="0" borderId="4" xfId="0" applyNumberFormat="1" applyFont="1" applyBorder="1" applyAlignment="1">
      <alignment horizontal="center" vertical="center" wrapText="1"/>
    </xf>
    <xf numFmtId="10" fontId="13" fillId="0" borderId="3" xfId="0" applyNumberFormat="1" applyFont="1" applyBorder="1" applyAlignment="1">
      <alignment wrapText="1"/>
    </xf>
    <xf numFmtId="10" fontId="8" fillId="0" borderId="4" xfId="0" applyNumberFormat="1" applyFont="1" applyBorder="1" applyAlignment="1">
      <alignment wrapText="1"/>
    </xf>
    <xf numFmtId="10" fontId="12" fillId="0" borderId="1" xfId="0" applyNumberFormat="1" applyFont="1" applyBorder="1" applyAlignment="1">
      <alignment horizontal="center" vertical="top" wrapText="1"/>
    </xf>
    <xf numFmtId="0" fontId="13" fillId="0" borderId="4" xfId="0" quotePrefix="1" applyFont="1" applyBorder="1" applyAlignment="1">
      <alignment vertical="top" wrapText="1"/>
    </xf>
    <xf numFmtId="0" fontId="13" fillId="4" borderId="4" xfId="0" applyFont="1" applyFill="1" applyBorder="1" applyAlignment="1">
      <alignment horizontal="center" vertical="center"/>
    </xf>
    <xf numFmtId="10" fontId="13" fillId="0" borderId="1" xfId="0" applyNumberFormat="1" applyFont="1" applyBorder="1" applyAlignment="1">
      <alignment horizontal="left" vertical="top"/>
    </xf>
  </cellXfs>
  <cellStyles count="4">
    <cellStyle name="Hyperlink" xfId="2" builtinId="8"/>
    <cellStyle name="Normal" xfId="0" builtinId="0"/>
    <cellStyle name="Normal 2" xfId="3" xr:uid="{E07D84AA-A39F-4FE0-AAF1-E63855EF470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PTIK\Downloads\23.%20STTAL%20(78.78).xlsx" TargetMode="External"/><Relationship Id="rId1" Type="http://schemas.openxmlformats.org/officeDocument/2006/relationships/externalLinkPath" Target="/Users/PTIK/Downloads/23.%20STTAL%20(78.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Jawaban"/>
    </sheetNames>
    <sheetDataSet>
      <sheetData sheetId="0">
        <row r="5">
          <cell r="R5">
            <v>2.5995833333333334</v>
          </cell>
        </row>
        <row r="22">
          <cell r="R22">
            <v>1.9733333333333332</v>
          </cell>
        </row>
        <row r="35">
          <cell r="R35">
            <v>3.7241666666666666</v>
          </cell>
        </row>
        <row r="60">
          <cell r="R60">
            <v>3.7510416666666666</v>
          </cell>
        </row>
        <row r="74">
          <cell r="R74">
            <v>4.2097499999999997</v>
          </cell>
        </row>
        <row r="98">
          <cell r="R98">
            <v>3.3174999999999999</v>
          </cell>
        </row>
        <row r="124">
          <cell r="R124">
            <v>2.42</v>
          </cell>
        </row>
        <row r="136">
          <cell r="R136">
            <v>2.335</v>
          </cell>
        </row>
        <row r="146">
          <cell r="R146">
            <v>3.5</v>
          </cell>
        </row>
        <row r="156">
          <cell r="R156">
            <v>4.01</v>
          </cell>
        </row>
        <row r="165">
          <cell r="R165">
            <v>6.875</v>
          </cell>
        </row>
        <row r="188">
          <cell r="R188">
            <v>3.7625000000000002</v>
          </cell>
        </row>
        <row r="200">
          <cell r="R200">
            <v>16.362500000000001</v>
          </cell>
        </row>
        <row r="201">
          <cell r="R201">
            <v>3.75</v>
          </cell>
        </row>
        <row r="203">
          <cell r="R203">
            <v>16.1875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drive/folders/1nwtEtSnxsRKsxYqjekRfYdDvftajrViA?usp=sharing" TargetMode="External"/><Relationship Id="rId13" Type="http://schemas.openxmlformats.org/officeDocument/2006/relationships/hyperlink" Target="https://drive.google.com/drive/folders/1NLzkyc_VSCzBHj63djqLNXdGjk2Ctob_?usp=sharing" TargetMode="External"/><Relationship Id="rId18" Type="http://schemas.openxmlformats.org/officeDocument/2006/relationships/hyperlink" Target="https://drive.google.com/drive/folders/1dieeOw8q9V4CFo-vRRSwwPdP7pqbdVA-?usp=sharing" TargetMode="External"/><Relationship Id="rId3" Type="http://schemas.openxmlformats.org/officeDocument/2006/relationships/hyperlink" Target="https://drive.google.com/drive/folders/1ZfA-0h1UjtXQ39HzPQSRWgSxUzishXF3?usp=sharing" TargetMode="External"/><Relationship Id="rId21" Type="http://schemas.openxmlformats.org/officeDocument/2006/relationships/hyperlink" Target="https://drive.google.com/drive/folders/1K4fTT76qUbHIZvXJGNRbXrPgcaysTnum?usp=sharing" TargetMode="External"/><Relationship Id="rId7" Type="http://schemas.openxmlformats.org/officeDocument/2006/relationships/hyperlink" Target="https://drive.google.com/drive/folders/1nnquA_4LYqJAKYdREJsCHh4dLKfo_Cqq?usp=sharing" TargetMode="External"/><Relationship Id="rId12" Type="http://schemas.openxmlformats.org/officeDocument/2006/relationships/hyperlink" Target="https://drive.google.com/drive/folders/1MNW_33IsBxgMAbsqFyFpU6bHzxI-MNMY?usp=sharing" TargetMode="External"/><Relationship Id="rId17" Type="http://schemas.openxmlformats.org/officeDocument/2006/relationships/hyperlink" Target="https://drive.google.com/drive/folders/1_VCavme0n6AOqGFvUKKwpmtiC8Dy_WPn?usp=sharing" TargetMode="External"/><Relationship Id="rId2" Type="http://schemas.openxmlformats.org/officeDocument/2006/relationships/hyperlink" Target="https://drive.google.com/drive/folders/1wh6thYYJ_pDGBpde02mRjeUnLyk9UrwS?usp=sharing" TargetMode="External"/><Relationship Id="rId16" Type="http://schemas.openxmlformats.org/officeDocument/2006/relationships/hyperlink" Target="https://drive.google.com/drive/folders/1ExG5idNRqgRw8A2NjMPQgHP4Dm06911a?usp=share_link" TargetMode="External"/><Relationship Id="rId20" Type="http://schemas.openxmlformats.org/officeDocument/2006/relationships/hyperlink" Target="https://drive.google.com/drive/folders/19uL9ukXVpTvSgEpWvvtTC8Zw5brWcDGy?usp=sharing" TargetMode="External"/><Relationship Id="rId1" Type="http://schemas.openxmlformats.org/officeDocument/2006/relationships/hyperlink" Target="https://drive.google.com/drive/folders/1HuVoQftnN4xFEUcJ2vLCKZYSeFCDEeFf?usp=sharing" TargetMode="External"/><Relationship Id="rId6" Type="http://schemas.openxmlformats.org/officeDocument/2006/relationships/hyperlink" Target="https://drive.google.com/drive/folders/1N97bMieh2UG-iZ9TAkzQA1fnAw5TV0MO?usp=sharing" TargetMode="External"/><Relationship Id="rId11" Type="http://schemas.openxmlformats.org/officeDocument/2006/relationships/hyperlink" Target="https://drive.google.com/drive/folders/10Xg6Usp692c1VOc0kOA0XhiXMvNbHzD9?usp=sharing" TargetMode="External"/><Relationship Id="rId5" Type="http://schemas.openxmlformats.org/officeDocument/2006/relationships/hyperlink" Target="https://drive.google.com/drive/folders/1tR3wjvIA0GHWZJ-ts2iW-c1bdTj7IRjM?usp=sharing" TargetMode="External"/><Relationship Id="rId15" Type="http://schemas.openxmlformats.org/officeDocument/2006/relationships/hyperlink" Target="https://drive.google.com/drive/folders/1ekspXfqWazymbhn7dwQt7zfwteJLUM9e?usp=sharing" TargetMode="External"/><Relationship Id="rId23" Type="http://schemas.openxmlformats.org/officeDocument/2006/relationships/hyperlink" Target="https://drive.google.com/drive/folders/1iNiLM6Se-SvSd37g8wgsfVWlpO3h4mgK?usp=sharing" TargetMode="External"/><Relationship Id="rId10" Type="http://schemas.openxmlformats.org/officeDocument/2006/relationships/hyperlink" Target="https://drive.google.com/drive/folders/1z92vmI4__pR4D-DKKTUroIFhJy4U0fMX?usp=sharing" TargetMode="External"/><Relationship Id="rId19" Type="http://schemas.openxmlformats.org/officeDocument/2006/relationships/hyperlink" Target="https://drive.google.com/drive/folders/1lGdaf77LRJYHYbzcNesqvH4dRyxJ0KJi?usp=sharing" TargetMode="External"/><Relationship Id="rId4" Type="http://schemas.openxmlformats.org/officeDocument/2006/relationships/hyperlink" Target="https://drive.google.com/drive/folders/1ONOK4X0iWTk3K8Bh-5v5ZVO_i7mWt5aJ?usp=sharing" TargetMode="External"/><Relationship Id="rId9" Type="http://schemas.openxmlformats.org/officeDocument/2006/relationships/hyperlink" Target="https://drive.google.com/drive/folders/1NPdgYNlpt7ReH8K3ZeAyEqHSnv4uoyq5?usp=sharing" TargetMode="External"/><Relationship Id="rId14" Type="http://schemas.openxmlformats.org/officeDocument/2006/relationships/hyperlink" Target="https://drive.google.com/drive/folders/1mMc4gL-OxY8gh0gnt4Cm7wxInsgsxhuC?usp=sharing" TargetMode="External"/><Relationship Id="rId22" Type="http://schemas.openxmlformats.org/officeDocument/2006/relationships/hyperlink" Target="https://drive.google.com/drive/folders/1qQjvhSM_bepTcl_tQJjkX8sniL0UNIx1?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9F5EC-F14C-42C1-9F39-A877F7061CD9}">
  <sheetPr>
    <pageSetUpPr fitToPage="1"/>
  </sheetPr>
  <dimension ref="A1:M22"/>
  <sheetViews>
    <sheetView showGridLines="0" topLeftCell="F1" workbookViewId="0">
      <pane ySplit="4" topLeftCell="A5" activePane="bottomLeft" state="frozen"/>
      <selection pane="bottomLeft" activeCell="C14" sqref="C14:G14"/>
    </sheetView>
  </sheetViews>
  <sheetFormatPr defaultColWidth="14.42578125" defaultRowHeight="15" customHeight="1" x14ac:dyDescent="0.25"/>
  <cols>
    <col min="1" max="1" width="6.140625" style="44" hidden="1" customWidth="1"/>
    <col min="2" max="2" width="4" style="44" customWidth="1"/>
    <col min="3" max="3" width="4.140625" style="44" customWidth="1"/>
    <col min="4" max="4" width="3.42578125" style="44" customWidth="1"/>
    <col min="5" max="5" width="4.42578125" style="44" customWidth="1"/>
    <col min="6" max="6" width="3.28515625" style="44" customWidth="1"/>
    <col min="7" max="7" width="54.140625" style="44" customWidth="1"/>
    <col min="8" max="8" width="10.28515625" style="44" customWidth="1"/>
    <col min="9" max="9" width="20.5703125" style="44" customWidth="1"/>
    <col min="10" max="10" width="14.140625" style="44" customWidth="1"/>
    <col min="11" max="11" width="15.85546875" style="44" customWidth="1"/>
    <col min="12" max="12" width="16.85546875" style="44" customWidth="1"/>
    <col min="13" max="13" width="21.140625" style="44" customWidth="1"/>
    <col min="14" max="16384" width="14.42578125" style="44"/>
  </cols>
  <sheetData>
    <row r="1" spans="1:13" ht="30" customHeight="1" x14ac:dyDescent="0.35">
      <c r="A1" s="78"/>
      <c r="B1" s="82" t="s">
        <v>60</v>
      </c>
      <c r="C1" s="79"/>
      <c r="D1" s="79"/>
      <c r="E1" s="79"/>
      <c r="F1" s="79"/>
      <c r="G1" s="79"/>
      <c r="H1" s="81"/>
      <c r="I1" s="81"/>
      <c r="J1" s="81"/>
      <c r="K1" s="81"/>
      <c r="L1" s="80"/>
      <c r="M1" s="79"/>
    </row>
    <row r="2" spans="1:13" ht="15" customHeight="1" x14ac:dyDescent="0.35">
      <c r="A2" s="78"/>
      <c r="B2" s="103" t="s">
        <v>59</v>
      </c>
      <c r="C2" s="104"/>
      <c r="D2" s="104"/>
      <c r="E2" s="104"/>
      <c r="F2" s="104"/>
      <c r="G2" s="104"/>
      <c r="H2" s="81"/>
      <c r="I2" s="81"/>
      <c r="J2" s="81"/>
      <c r="K2" s="81"/>
      <c r="L2" s="80"/>
      <c r="M2" s="79"/>
    </row>
    <row r="3" spans="1:13" ht="15" customHeight="1" x14ac:dyDescent="0.35">
      <c r="A3" s="78"/>
      <c r="B3" s="79"/>
      <c r="C3" s="79"/>
      <c r="D3" s="79"/>
      <c r="E3" s="79"/>
      <c r="F3" s="79"/>
      <c r="G3" s="79"/>
      <c r="H3" s="81"/>
      <c r="I3" s="81"/>
      <c r="J3" s="81"/>
      <c r="K3" s="81"/>
      <c r="L3" s="80"/>
      <c r="M3" s="79"/>
    </row>
    <row r="4" spans="1:13" ht="15" customHeight="1" x14ac:dyDescent="0.35">
      <c r="A4" s="78">
        <v>1</v>
      </c>
      <c r="B4" s="105" t="s">
        <v>58</v>
      </c>
      <c r="C4" s="95"/>
      <c r="D4" s="95"/>
      <c r="E4" s="95"/>
      <c r="F4" s="95"/>
      <c r="G4" s="96"/>
      <c r="H4" s="77" t="s">
        <v>2</v>
      </c>
      <c r="I4" s="77" t="s">
        <v>57</v>
      </c>
      <c r="J4" s="77" t="s">
        <v>56</v>
      </c>
      <c r="K4" s="77" t="s">
        <v>6</v>
      </c>
      <c r="L4" s="76" t="s">
        <v>7</v>
      </c>
      <c r="M4" s="75" t="s">
        <v>55</v>
      </c>
    </row>
    <row r="5" spans="1:13" ht="36" x14ac:dyDescent="0.25">
      <c r="A5" s="49">
        <v>3</v>
      </c>
      <c r="B5" s="64" t="s">
        <v>12</v>
      </c>
      <c r="C5" s="102" t="s">
        <v>13</v>
      </c>
      <c r="D5" s="95"/>
      <c r="E5" s="95"/>
      <c r="F5" s="95"/>
      <c r="G5" s="96"/>
      <c r="H5" s="51">
        <v>60</v>
      </c>
      <c r="I5" s="51"/>
      <c r="J5" s="51"/>
      <c r="K5" s="51"/>
      <c r="L5" s="50"/>
      <c r="M5" s="50"/>
    </row>
    <row r="6" spans="1:13" ht="15.75" x14ac:dyDescent="0.25">
      <c r="A6" s="49">
        <v>5</v>
      </c>
      <c r="B6" s="57"/>
      <c r="C6" s="56"/>
      <c r="D6" s="74" t="s">
        <v>15</v>
      </c>
      <c r="E6" s="94" t="s">
        <v>16</v>
      </c>
      <c r="F6" s="95"/>
      <c r="G6" s="96"/>
      <c r="H6" s="54">
        <v>8</v>
      </c>
      <c r="I6" s="54">
        <f>[1]Jawaban!R5</f>
        <v>2.5995833333333334</v>
      </c>
      <c r="J6" s="54">
        <f>[1]Jawaban!R124</f>
        <v>2.42</v>
      </c>
      <c r="K6" s="54">
        <f t="shared" ref="K6:K11" si="0">SUM(I6:J6)</f>
        <v>5.0195833333333333</v>
      </c>
      <c r="L6" s="73">
        <f t="shared" ref="L6:L11" si="1">K6/H6</f>
        <v>0.62744791666666666</v>
      </c>
      <c r="M6" s="73" t="str">
        <f t="shared" ref="M6:M11" si="2">IF(AND($B$2="WBK",L6&gt;=60%),"OK",IF(AND($B$2="WBBM",L6&gt;=75%),"OK","Tidak Lulus"))</f>
        <v>OK</v>
      </c>
    </row>
    <row r="7" spans="1:13" ht="15.75" x14ac:dyDescent="0.25">
      <c r="A7" s="49">
        <v>22</v>
      </c>
      <c r="B7" s="57"/>
      <c r="C7" s="57"/>
      <c r="D7" s="74" t="s">
        <v>54</v>
      </c>
      <c r="E7" s="94" t="s">
        <v>53</v>
      </c>
      <c r="F7" s="95"/>
      <c r="G7" s="96"/>
      <c r="H7" s="54">
        <v>7</v>
      </c>
      <c r="I7" s="54">
        <f>[1]Jawaban!R22</f>
        <v>1.9733333333333332</v>
      </c>
      <c r="J7" s="54">
        <f>[1]Jawaban!R136</f>
        <v>2.335</v>
      </c>
      <c r="K7" s="54">
        <f t="shared" si="0"/>
        <v>4.3083333333333336</v>
      </c>
      <c r="L7" s="73">
        <f t="shared" si="1"/>
        <v>0.61547619047619051</v>
      </c>
      <c r="M7" s="73" t="str">
        <f t="shared" si="2"/>
        <v>OK</v>
      </c>
    </row>
    <row r="8" spans="1:13" ht="15.75" x14ac:dyDescent="0.25">
      <c r="A8" s="49">
        <v>35</v>
      </c>
      <c r="B8" s="57"/>
      <c r="C8" s="57"/>
      <c r="D8" s="74" t="s">
        <v>52</v>
      </c>
      <c r="E8" s="94" t="s">
        <v>51</v>
      </c>
      <c r="F8" s="95"/>
      <c r="G8" s="96"/>
      <c r="H8" s="54">
        <v>10</v>
      </c>
      <c r="I8" s="54">
        <f>[1]Jawaban!R35</f>
        <v>3.7241666666666666</v>
      </c>
      <c r="J8" s="54">
        <f>[1]Jawaban!R146</f>
        <v>3.5</v>
      </c>
      <c r="K8" s="54">
        <f t="shared" si="0"/>
        <v>7.2241666666666671</v>
      </c>
      <c r="L8" s="73">
        <f t="shared" si="1"/>
        <v>0.72241666666666671</v>
      </c>
      <c r="M8" s="73" t="str">
        <f t="shared" si="2"/>
        <v>OK</v>
      </c>
    </row>
    <row r="9" spans="1:13" ht="15.75" x14ac:dyDescent="0.25">
      <c r="A9" s="49">
        <v>60</v>
      </c>
      <c r="B9" s="57"/>
      <c r="C9" s="57"/>
      <c r="D9" s="74" t="s">
        <v>50</v>
      </c>
      <c r="E9" s="94" t="s">
        <v>49</v>
      </c>
      <c r="F9" s="95"/>
      <c r="G9" s="96"/>
      <c r="H9" s="54">
        <v>10</v>
      </c>
      <c r="I9" s="54">
        <f>[1]Jawaban!R60</f>
        <v>3.7510416666666666</v>
      </c>
      <c r="J9" s="54">
        <f>[1]Jawaban!R156</f>
        <v>4.01</v>
      </c>
      <c r="K9" s="54">
        <f t="shared" si="0"/>
        <v>7.7610416666666664</v>
      </c>
      <c r="L9" s="73">
        <f t="shared" si="1"/>
        <v>0.7761041666666666</v>
      </c>
      <c r="M9" s="73" t="str">
        <f t="shared" si="2"/>
        <v>OK</v>
      </c>
    </row>
    <row r="10" spans="1:13" ht="15.75" x14ac:dyDescent="0.25">
      <c r="A10" s="49">
        <v>74</v>
      </c>
      <c r="B10" s="57"/>
      <c r="C10" s="57"/>
      <c r="D10" s="74" t="s">
        <v>48</v>
      </c>
      <c r="E10" s="94" t="s">
        <v>47</v>
      </c>
      <c r="F10" s="95"/>
      <c r="G10" s="96"/>
      <c r="H10" s="54">
        <v>15</v>
      </c>
      <c r="I10" s="54">
        <f>[1]Jawaban!R74</f>
        <v>4.2097499999999997</v>
      </c>
      <c r="J10" s="54">
        <f>[1]Jawaban!R165</f>
        <v>6.875</v>
      </c>
      <c r="K10" s="54">
        <f t="shared" si="0"/>
        <v>11.08475</v>
      </c>
      <c r="L10" s="73">
        <f t="shared" si="1"/>
        <v>0.73898333333333333</v>
      </c>
      <c r="M10" s="73" t="str">
        <f t="shared" si="2"/>
        <v>OK</v>
      </c>
    </row>
    <row r="11" spans="1:13" ht="15.75" x14ac:dyDescent="0.25">
      <c r="A11" s="49">
        <v>102</v>
      </c>
      <c r="B11" s="57"/>
      <c r="C11" s="57"/>
      <c r="D11" s="74" t="s">
        <v>46</v>
      </c>
      <c r="E11" s="94" t="s">
        <v>45</v>
      </c>
      <c r="F11" s="95"/>
      <c r="G11" s="96"/>
      <c r="H11" s="54">
        <v>10</v>
      </c>
      <c r="I11" s="54">
        <f>[1]Jawaban!R98</f>
        <v>3.3174999999999999</v>
      </c>
      <c r="J11" s="54">
        <f>[1]Jawaban!R188</f>
        <v>3.7625000000000002</v>
      </c>
      <c r="K11" s="54">
        <f t="shared" si="0"/>
        <v>7.08</v>
      </c>
      <c r="L11" s="73">
        <f t="shared" si="1"/>
        <v>0.70799999999999996</v>
      </c>
      <c r="M11" s="73" t="str">
        <f t="shared" si="2"/>
        <v>OK</v>
      </c>
    </row>
    <row r="12" spans="1:13" ht="15.75" x14ac:dyDescent="0.25">
      <c r="A12" s="62">
        <v>211</v>
      </c>
      <c r="B12" s="101" t="s">
        <v>44</v>
      </c>
      <c r="C12" s="95"/>
      <c r="D12" s="95"/>
      <c r="E12" s="95"/>
      <c r="F12" s="95"/>
      <c r="G12" s="95"/>
      <c r="H12" s="96"/>
      <c r="I12" s="72"/>
      <c r="J12" s="72"/>
      <c r="K12" s="72">
        <f>SUM(K6:K11)</f>
        <v>42.477874999999997</v>
      </c>
      <c r="L12" s="71">
        <f>K12/H5</f>
        <v>0.70796458333333334</v>
      </c>
      <c r="M12" s="71" t="str">
        <f>IF(AND($B$2="WBK",K12&gt;=40),"OK",IF(AND($B$2="WBBM",K12&gt;=48),"OK","Tidak Lulus"))</f>
        <v>OK</v>
      </c>
    </row>
    <row r="13" spans="1:13" ht="15.75" x14ac:dyDescent="0.25">
      <c r="A13" s="49">
        <v>212</v>
      </c>
      <c r="B13" s="70"/>
      <c r="C13" s="70"/>
      <c r="D13" s="70"/>
      <c r="E13" s="69"/>
      <c r="F13" s="68"/>
      <c r="G13" s="67"/>
      <c r="H13" s="66"/>
      <c r="I13" s="48"/>
      <c r="J13" s="48"/>
      <c r="K13" s="48"/>
      <c r="L13" s="65"/>
      <c r="M13" s="65"/>
    </row>
    <row r="14" spans="1:13" ht="36" x14ac:dyDescent="0.25">
      <c r="A14" s="49">
        <v>214</v>
      </c>
      <c r="B14" s="64" t="s">
        <v>43</v>
      </c>
      <c r="C14" s="102" t="s">
        <v>42</v>
      </c>
      <c r="D14" s="95"/>
      <c r="E14" s="95"/>
      <c r="F14" s="95"/>
      <c r="G14" s="96"/>
      <c r="H14" s="63">
        <v>40</v>
      </c>
      <c r="I14" s="51"/>
      <c r="J14" s="51"/>
      <c r="K14" s="51"/>
      <c r="L14" s="50"/>
      <c r="M14" s="50"/>
    </row>
    <row r="15" spans="1:13" ht="15.75" x14ac:dyDescent="0.25">
      <c r="A15" s="62">
        <v>215</v>
      </c>
      <c r="B15" s="61"/>
      <c r="C15" s="60" t="s">
        <v>14</v>
      </c>
      <c r="D15" s="97" t="s">
        <v>41</v>
      </c>
      <c r="E15" s="95"/>
      <c r="F15" s="95"/>
      <c r="G15" s="96"/>
      <c r="H15" s="59">
        <v>22.5</v>
      </c>
      <c r="I15" s="59"/>
      <c r="J15" s="59"/>
      <c r="K15" s="59">
        <f>SUM(K16:K17)</f>
        <v>20.112500000000001</v>
      </c>
      <c r="L15" s="58">
        <f>K15/H15</f>
        <v>0.89388888888888896</v>
      </c>
      <c r="M15" s="58" t="str">
        <f>IF(AND($B$2="WBK",K15&gt;=18.25),"OK",IF(AND($B$2="WBBM",K15&gt;=19.5),"OK","Tidak Lulus"))</f>
        <v>OK</v>
      </c>
    </row>
    <row r="16" spans="1:13" ht="18" x14ac:dyDescent="0.25">
      <c r="A16" s="49">
        <v>216</v>
      </c>
      <c r="B16" s="57"/>
      <c r="C16" s="56"/>
      <c r="D16" s="55" t="s">
        <v>40</v>
      </c>
      <c r="E16" s="94" t="s">
        <v>39</v>
      </c>
      <c r="F16" s="95"/>
      <c r="G16" s="96"/>
      <c r="H16" s="54">
        <v>17.5</v>
      </c>
      <c r="I16" s="53"/>
      <c r="J16" s="53"/>
      <c r="K16" s="53">
        <f>[1]Jawaban!R200</f>
        <v>16.362500000000001</v>
      </c>
      <c r="L16" s="52">
        <f>K16/H16</f>
        <v>0.93500000000000005</v>
      </c>
      <c r="M16" s="52" t="str">
        <f>IF(AND($B$2="WBK",K16&gt;=15.75),"OK",IF(AND($B$2="WBBM",K16&gt;=15.75),"OK","Tidak Lulus"))</f>
        <v>OK</v>
      </c>
    </row>
    <row r="17" spans="1:13" ht="18" x14ac:dyDescent="0.25">
      <c r="A17" s="49">
        <v>218</v>
      </c>
      <c r="B17" s="57"/>
      <c r="C17" s="56"/>
      <c r="D17" s="55" t="s">
        <v>38</v>
      </c>
      <c r="E17" s="94" t="s">
        <v>37</v>
      </c>
      <c r="F17" s="95"/>
      <c r="G17" s="96"/>
      <c r="H17" s="54">
        <v>5</v>
      </c>
      <c r="I17" s="53"/>
      <c r="J17" s="53"/>
      <c r="K17" s="53">
        <f>[1]Jawaban!R201</f>
        <v>3.75</v>
      </c>
      <c r="L17" s="52">
        <f>K17/H17</f>
        <v>0.75</v>
      </c>
      <c r="M17" s="52" t="str">
        <f>IF(AND($B$2="WBK",K17&gt;=2.5),"OK",IF(AND($B$2="WBBM",K17&gt;=3.75),"OK","Tidak Lulus"))</f>
        <v>OK</v>
      </c>
    </row>
    <row r="18" spans="1:13" ht="15.75" x14ac:dyDescent="0.25">
      <c r="A18" s="62">
        <v>219</v>
      </c>
      <c r="B18" s="61"/>
      <c r="C18" s="60" t="s">
        <v>36</v>
      </c>
      <c r="D18" s="97" t="s">
        <v>35</v>
      </c>
      <c r="E18" s="95"/>
      <c r="F18" s="95"/>
      <c r="G18" s="96"/>
      <c r="H18" s="59">
        <v>17.5</v>
      </c>
      <c r="I18" s="59"/>
      <c r="J18" s="59"/>
      <c r="K18" s="59">
        <f>SUM(K19)</f>
        <v>16.1875</v>
      </c>
      <c r="L18" s="58">
        <f>K18/H18</f>
        <v>0.92500000000000004</v>
      </c>
      <c r="M18" s="58"/>
    </row>
    <row r="19" spans="1:13" ht="18" x14ac:dyDescent="0.25">
      <c r="A19" s="49">
        <v>221</v>
      </c>
      <c r="B19" s="57"/>
      <c r="C19" s="56"/>
      <c r="D19" s="55" t="s">
        <v>34</v>
      </c>
      <c r="E19" s="94" t="s">
        <v>33</v>
      </c>
      <c r="F19" s="95"/>
      <c r="G19" s="96"/>
      <c r="H19" s="54">
        <v>17.5</v>
      </c>
      <c r="I19" s="53"/>
      <c r="J19" s="53"/>
      <c r="K19" s="53">
        <f>[1]Jawaban!R203</f>
        <v>16.1875</v>
      </c>
      <c r="L19" s="52">
        <f>K19/H19</f>
        <v>0.92500000000000004</v>
      </c>
      <c r="M19" s="52" t="str">
        <f>IF(AND($B$2="WBK",K19&gt;=14),"OK",IF(AND($B$2="WBBM",K19&gt;=15.75),"OK","Tidak Lulus"))</f>
        <v>OK</v>
      </c>
    </row>
    <row r="20" spans="1:13" ht="18" x14ac:dyDescent="0.25">
      <c r="A20" s="49">
        <v>222</v>
      </c>
      <c r="B20" s="98" t="s">
        <v>32</v>
      </c>
      <c r="C20" s="95"/>
      <c r="D20" s="95"/>
      <c r="E20" s="95"/>
      <c r="F20" s="95"/>
      <c r="G20" s="95"/>
      <c r="H20" s="96"/>
      <c r="I20" s="51"/>
      <c r="J20" s="51"/>
      <c r="K20" s="51">
        <f>SUM(K15,K18)</f>
        <v>36.299999999999997</v>
      </c>
      <c r="L20" s="50">
        <f>K20/H14</f>
        <v>0.90749999999999997</v>
      </c>
      <c r="M20" s="50"/>
    </row>
    <row r="21" spans="1:13" x14ac:dyDescent="0.25">
      <c r="A21" s="49">
        <v>223</v>
      </c>
      <c r="H21" s="48"/>
      <c r="I21" s="48"/>
      <c r="J21" s="48"/>
      <c r="K21" s="48"/>
      <c r="L21" s="48"/>
      <c r="M21" s="48"/>
    </row>
    <row r="22" spans="1:13" ht="23.25" x14ac:dyDescent="0.25">
      <c r="B22" s="99" t="s">
        <v>31</v>
      </c>
      <c r="C22" s="100"/>
      <c r="D22" s="100"/>
      <c r="E22" s="100"/>
      <c r="F22" s="100"/>
      <c r="G22" s="100"/>
      <c r="H22" s="100"/>
      <c r="I22" s="47"/>
      <c r="J22" s="47"/>
      <c r="K22" s="46">
        <f>SUM(K12,K20)</f>
        <v>78.777874999999995</v>
      </c>
      <c r="L22" s="45"/>
      <c r="M22" s="45" t="str">
        <f>IF(AND($B$2="WBK",K22&gt;=75),"OK",IF(AND($B$2="WBBM",K22&gt;=85),"OK","Tidak Lulus"))</f>
        <v>OK</v>
      </c>
    </row>
  </sheetData>
  <mergeCells count="18">
    <mergeCell ref="E8:G8"/>
    <mergeCell ref="B2:G2"/>
    <mergeCell ref="B4:G4"/>
    <mergeCell ref="C5:G5"/>
    <mergeCell ref="E6:G6"/>
    <mergeCell ref="E7:G7"/>
    <mergeCell ref="B20:H20"/>
    <mergeCell ref="B22:H22"/>
    <mergeCell ref="E10:G10"/>
    <mergeCell ref="E11:G11"/>
    <mergeCell ref="B12:H12"/>
    <mergeCell ref="C14:G14"/>
    <mergeCell ref="D15:G15"/>
    <mergeCell ref="E16:G16"/>
    <mergeCell ref="E17:G17"/>
    <mergeCell ref="E9:G9"/>
    <mergeCell ref="D18:G18"/>
    <mergeCell ref="E19:G19"/>
  </mergeCells>
  <dataValidations count="1">
    <dataValidation type="list" allowBlank="1" showErrorMessage="1" sqref="B2" xr:uid="{00000000-0002-0000-0000-000000000000}">
      <formula1>"Pilih,WBK,WBBM"</formula1>
    </dataValidation>
  </dataValidations>
  <printOptions horizontalCentered="1"/>
  <pageMargins left="0.98425196850393704" right="0.19685039370078741" top="0.94488188976377963" bottom="0.74803149606299213" header="0" footer="0"/>
  <pageSetup paperSize="9"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64643-3073-41B6-A3EE-A67B50B56465}">
  <dimension ref="A1:T37"/>
  <sheetViews>
    <sheetView tabSelected="1" topLeftCell="A26" zoomScale="42" zoomScaleNormal="42" workbookViewId="0">
      <selection activeCell="V29" sqref="V29"/>
    </sheetView>
  </sheetViews>
  <sheetFormatPr defaultRowHeight="15" x14ac:dyDescent="0.25"/>
  <cols>
    <col min="7" max="7" width="28.140625" customWidth="1"/>
    <col min="8" max="8" width="18.140625" customWidth="1"/>
    <col min="9" max="9" width="26.28515625" customWidth="1"/>
    <col min="10" max="10" width="16.85546875" customWidth="1"/>
    <col min="11" max="11" width="14.42578125" customWidth="1"/>
    <col min="13" max="13" width="14.140625" customWidth="1"/>
    <col min="14" max="14" width="13.140625" customWidth="1"/>
    <col min="15" max="15" width="49.28515625" customWidth="1"/>
    <col min="16" max="16" width="26" customWidth="1"/>
    <col min="17" max="17" width="13" customWidth="1"/>
    <col min="19" max="19" width="17" customWidth="1"/>
    <col min="20" max="20" width="49" customWidth="1"/>
  </cols>
  <sheetData>
    <row r="1" spans="1:20" ht="58.5" customHeight="1" x14ac:dyDescent="0.25">
      <c r="B1" s="106" t="s">
        <v>0</v>
      </c>
      <c r="C1" s="107"/>
      <c r="D1" s="107"/>
      <c r="E1" s="107"/>
      <c r="F1" s="107"/>
      <c r="G1" s="107"/>
      <c r="H1" s="107"/>
      <c r="I1" s="107"/>
      <c r="J1" s="107"/>
      <c r="K1" s="107"/>
      <c r="L1" s="107"/>
      <c r="M1" s="107"/>
      <c r="N1" s="107"/>
      <c r="O1" s="107"/>
      <c r="P1" s="107"/>
      <c r="Q1" s="107"/>
      <c r="R1" s="107"/>
      <c r="S1" s="107"/>
      <c r="T1" s="107"/>
    </row>
    <row r="2" spans="1:20" ht="57.75" customHeight="1" x14ac:dyDescent="0.3">
      <c r="A2" s="1">
        <v>1</v>
      </c>
      <c r="B2" s="108" t="s">
        <v>1</v>
      </c>
      <c r="C2" s="109"/>
      <c r="D2" s="109"/>
      <c r="E2" s="109"/>
      <c r="F2" s="109"/>
      <c r="G2" s="110"/>
      <c r="H2" s="2" t="s">
        <v>2</v>
      </c>
      <c r="I2" s="2" t="s">
        <v>3</v>
      </c>
      <c r="J2" s="2" t="s">
        <v>4</v>
      </c>
      <c r="K2" s="3" t="s">
        <v>5</v>
      </c>
      <c r="L2" s="2" t="s">
        <v>6</v>
      </c>
      <c r="M2" s="4" t="s">
        <v>7</v>
      </c>
      <c r="N2" s="5"/>
      <c r="O2" s="6" t="s">
        <v>8</v>
      </c>
      <c r="P2" s="7" t="s">
        <v>9</v>
      </c>
      <c r="Q2" s="2" t="s">
        <v>10</v>
      </c>
      <c r="R2" s="2" t="s">
        <v>6</v>
      </c>
      <c r="S2" s="8" t="s">
        <v>7</v>
      </c>
      <c r="T2" s="9" t="s">
        <v>11</v>
      </c>
    </row>
    <row r="3" spans="1:20" ht="15.75" x14ac:dyDescent="0.25">
      <c r="A3" s="10">
        <v>35</v>
      </c>
      <c r="B3" s="11"/>
      <c r="C3" s="83"/>
      <c r="D3" s="12" t="s">
        <v>52</v>
      </c>
      <c r="E3" s="13" t="s">
        <v>51</v>
      </c>
      <c r="F3" s="13"/>
      <c r="G3" s="14"/>
      <c r="H3" s="15">
        <v>5</v>
      </c>
      <c r="I3" s="16"/>
      <c r="J3" s="15"/>
      <c r="K3" s="15"/>
      <c r="L3" s="15">
        <f>SUM(L4,L8,L12,L19,L24,L26)</f>
        <v>4.0270833333333336</v>
      </c>
      <c r="M3" s="17">
        <f>L3/H3</f>
        <v>0.80541666666666667</v>
      </c>
      <c r="N3" s="18"/>
      <c r="O3" s="37"/>
      <c r="P3" s="38"/>
      <c r="Q3" s="15"/>
      <c r="R3" s="15">
        <f>SUM(R4,R8,R12,R19,R24,R26)</f>
        <v>3.7241666666666666</v>
      </c>
      <c r="S3" s="19">
        <f>R3/H3</f>
        <v>0.74483333333333335</v>
      </c>
      <c r="T3" s="20"/>
    </row>
    <row r="4" spans="1:20" ht="15.75" x14ac:dyDescent="0.25">
      <c r="A4" s="10">
        <v>36</v>
      </c>
      <c r="B4" s="14"/>
      <c r="C4" s="21"/>
      <c r="D4" s="21"/>
      <c r="E4" s="21" t="s">
        <v>17</v>
      </c>
      <c r="F4" s="13" t="s">
        <v>62</v>
      </c>
      <c r="G4" s="14"/>
      <c r="H4" s="22">
        <v>0.25</v>
      </c>
      <c r="I4" s="23"/>
      <c r="J4" s="22"/>
      <c r="K4" s="22"/>
      <c r="L4" s="22">
        <f>AVERAGE(L5:L7)*H4</f>
        <v>0.25</v>
      </c>
      <c r="M4" s="24">
        <f>L4/H4</f>
        <v>1</v>
      </c>
      <c r="N4" s="25"/>
      <c r="O4" s="37"/>
      <c r="P4" s="38"/>
      <c r="Q4" s="22"/>
      <c r="R4" s="22">
        <f>AVERAGE(R5:R7)*H4</f>
        <v>0.2225</v>
      </c>
      <c r="S4" s="26">
        <f>R4/H4</f>
        <v>0.89</v>
      </c>
      <c r="T4" s="27"/>
    </row>
    <row r="5" spans="1:20" ht="409.5" x14ac:dyDescent="0.25">
      <c r="A5" s="10">
        <v>37</v>
      </c>
      <c r="B5" s="13"/>
      <c r="C5" s="21"/>
      <c r="D5" s="21"/>
      <c r="E5" s="21"/>
      <c r="F5" s="28" t="s">
        <v>18</v>
      </c>
      <c r="G5" s="29" t="s">
        <v>63</v>
      </c>
      <c r="H5" s="30"/>
      <c r="I5" s="88" t="s">
        <v>64</v>
      </c>
      <c r="J5" s="42" t="s">
        <v>19</v>
      </c>
      <c r="K5" s="31" t="s">
        <v>20</v>
      </c>
      <c r="L5" s="85">
        <f>IF(J5="Ya/Tidak",IF(K5="Ya",1,IF(K5="Tidak",0,"Blm Diisi")),IF(J5="A/B/C",IF(K5="A",1,IF(K5="B",0.5,IF(K5="C",0,"Blm Diisi"))),IF(J5="A/B/C/D",IF(K5="A",1,IF(K5="B",0.67,IF(K5="C",0.33,IF(K5="D",0,"Blm Diisi")))),IF(J5="A/B/C/D/E",IF(K5="A",1,IF(K5="B",0.75,IF(K5="C",0.5,IF(K5="D",0.25,IF(K5="E",0,"Blm Diisi"))))),IF(J5="%",IF(K5="","Blm Diisi",K5),IF(J5="Jumlah",IF(K5="","Blm Diisi",""),IF(J5="Rupiah",IF(K5="","Blm Diisi",""),IF(J5="","","-"))))))))</f>
        <v>1</v>
      </c>
      <c r="M5" s="33"/>
      <c r="N5" s="34"/>
      <c r="O5" s="89" t="s">
        <v>65</v>
      </c>
      <c r="P5" s="84" t="s">
        <v>66</v>
      </c>
      <c r="Q5" s="35" t="s">
        <v>20</v>
      </c>
      <c r="R5" s="32">
        <f>IF(J5="Ya/Tidak",IF(Q5="Ya",1,IF(Q5="Tidak",0,"Blm Diisi")),IF(J5="A/B/C",IF(Q5="A",1,IF(Q5="B",0.5,IF(Q5="C",0,"Blm Diisi"))),IF(J5="A/B/C/D",IF(Q5="A",1,IF(Q5="B",0.67,IF(Q5="C",0.33,IF(Q5="D",0,"Blm Diisi")))),IF(J5="A/B/C/D/E",IF(Q5="A",1,IF(Q5="B",0.75,IF(Q5="C",0.5,IF(Q5="D",0.25,IF(Q5="E",0,"Blm Diisi"))))),IF(J5="%",IF(Q5="","Blm Diisi",Q5),IF(J5="Jumlah",IF(Q5="","Blm Diisi",""),IF(J5="Rupiah",IF(Q5="","Blm Diisi",""),IF(J5="","","-"))))))))</f>
        <v>1</v>
      </c>
      <c r="S5" s="36"/>
      <c r="T5" s="40" t="s">
        <v>67</v>
      </c>
    </row>
    <row r="6" spans="1:20" ht="409.5" x14ac:dyDescent="0.25">
      <c r="A6" s="10">
        <v>38</v>
      </c>
      <c r="B6" s="13"/>
      <c r="C6" s="21"/>
      <c r="D6" s="21"/>
      <c r="E6" s="21"/>
      <c r="F6" s="28" t="s">
        <v>21</v>
      </c>
      <c r="G6" s="29" t="s">
        <v>68</v>
      </c>
      <c r="H6" s="30"/>
      <c r="I6" s="87" t="s">
        <v>69</v>
      </c>
      <c r="J6" s="42" t="s">
        <v>28</v>
      </c>
      <c r="K6" s="31" t="s">
        <v>23</v>
      </c>
      <c r="L6" s="85">
        <f>IF(J6="Ya/Tidak",IF(K6="Ya",1,IF(K6="Tidak",0,"Blm Diisi")),IF(J6="A/B/C",IF(K6="A",1,IF(K6="B",0.5,IF(K6="C",0,"Blm Diisi"))),IF(J6="A/B/C/D",IF(K6="A",1,IF(K6="B",0.67,IF(K6="C",0.33,IF(K6="D",0,"Blm Diisi")))),IF(J6="A/B/C/D/E",IF(K6="A",1,IF(K6="B",0.75,IF(K6="C",0.5,IF(K6="D",0.25,IF(K6="E",0,"Blm Diisi"))))),IF(J6="%",IF(K6="","Blm Diisi",K6),IF(J6="Jumlah",IF(K6="","Blm Diisi",""),IF(J6="Rupiah",IF(K6="","Blm Diisi",""),IF(J6="","","-"))))))))</f>
        <v>1</v>
      </c>
      <c r="M6" s="33"/>
      <c r="N6" s="34"/>
      <c r="O6" s="41" t="s">
        <v>70</v>
      </c>
      <c r="P6" s="39" t="s">
        <v>71</v>
      </c>
      <c r="Q6" s="35" t="s">
        <v>24</v>
      </c>
      <c r="R6" s="32">
        <f>IF(J6="Ya/Tidak",IF(Q6="Ya",1,IF(Q6="Tidak",0,"Blm Diisi")),IF(J6="A/B/C",IF(Q6="A",1,IF(Q6="B",0.5,IF(Q6="C",0,"Blm Diisi"))),IF(J6="A/B/C/D",IF(Q6="A",1,IF(Q6="B",0.67,IF(Q6="C",0.33,IF(Q6="D",0,"Blm Diisi")))),IF(J6="A/B/C/D/E",IF(Q6="A",1,IF(Q6="B",0.75,IF(Q6="C",0.5,IF(Q6="D",0.25,IF(Q6="E",0,"Blm Diisi"))))),IF(J6="%",IF(Q6="","Blm Diisi",Q6),IF(J6="Jumlah",IF(Q6="","Blm Diisi",""),IF(J6="Rupiah",IF(Q6="","Blm Diisi",""),IF(J6="","","-"))))))))</f>
        <v>0.67</v>
      </c>
      <c r="S6" s="36"/>
      <c r="T6" s="40" t="s">
        <v>72</v>
      </c>
    </row>
    <row r="7" spans="1:20" ht="409.5" x14ac:dyDescent="0.25">
      <c r="A7" s="10">
        <v>39</v>
      </c>
      <c r="B7" s="13"/>
      <c r="C7" s="21"/>
      <c r="D7" s="21"/>
      <c r="E7" s="21"/>
      <c r="F7" s="28" t="s">
        <v>26</v>
      </c>
      <c r="G7" s="29" t="s">
        <v>73</v>
      </c>
      <c r="H7" s="30"/>
      <c r="I7" s="88" t="s">
        <v>74</v>
      </c>
      <c r="J7" s="42" t="s">
        <v>19</v>
      </c>
      <c r="K7" s="31" t="s">
        <v>20</v>
      </c>
      <c r="L7" s="85">
        <f>IF(J7="Ya/Tidak",IF(K7="Ya",1,IF(K7="Tidak",0,"Blm Diisi")),IF(J7="A/B/C",IF(K7="A",1,IF(K7="B",0.5,IF(K7="C",0,"Blm Diisi"))),IF(J7="A/B/C/D",IF(K7="A",1,IF(K7="B",0.67,IF(K7="C",0.33,IF(K7="D",0,"Blm Diisi")))),IF(J7="A/B/C/D/E",IF(K7="A",1,IF(K7="B",0.75,IF(K7="C",0.5,IF(K7="D",0.25,IF(K7="E",0,"Blm Diisi"))))),IF(J7="%",IF(K7="","Blm Diisi",K7),IF(J7="Jumlah",IF(K7="","Blm Diisi",""),IF(J7="Rupiah",IF(K7="","Blm Diisi",""),IF(J7="","","-"))))))))</f>
        <v>1</v>
      </c>
      <c r="M7" s="33"/>
      <c r="N7" s="34"/>
      <c r="O7" s="89" t="s">
        <v>75</v>
      </c>
      <c r="P7" s="84" t="s">
        <v>76</v>
      </c>
      <c r="Q7" s="35" t="s">
        <v>20</v>
      </c>
      <c r="R7" s="32">
        <f>IF(J7="Ya/Tidak",IF(Q7="Ya",1,IF(Q7="Tidak",0,"Blm Diisi")),IF(J7="A/B/C",IF(Q7="A",1,IF(Q7="B",0.5,IF(Q7="C",0,"Blm Diisi"))),IF(J7="A/B/C/D",IF(Q7="A",1,IF(Q7="B",0.67,IF(Q7="C",0.33,IF(Q7="D",0,"Blm Diisi")))),IF(J7="A/B/C/D/E",IF(Q7="A",1,IF(Q7="B",0.75,IF(Q7="C",0.5,IF(Q7="D",0.25,IF(Q7="E",0,"Blm Diisi"))))),IF(J7="%",IF(Q7="","Blm Diisi",Q7),IF(J7="Jumlah",IF(Q7="","Blm Diisi",""),IF(J7="Rupiah",IF(Q7="","Blm Diisi",""),IF(J7="","","-"))))))))</f>
        <v>1</v>
      </c>
      <c r="S7" s="36"/>
      <c r="T7" s="43" t="s">
        <v>77</v>
      </c>
    </row>
    <row r="8" spans="1:20" ht="15.75" x14ac:dyDescent="0.25">
      <c r="A8" s="10">
        <v>40</v>
      </c>
      <c r="B8" s="14"/>
      <c r="C8" s="21"/>
      <c r="D8" s="21"/>
      <c r="E8" s="21" t="s">
        <v>25</v>
      </c>
      <c r="F8" s="13" t="s">
        <v>78</v>
      </c>
      <c r="G8" s="14"/>
      <c r="H8" s="22">
        <v>0.5</v>
      </c>
      <c r="I8" s="23"/>
      <c r="J8" s="22"/>
      <c r="K8" s="22"/>
      <c r="L8" s="22">
        <f>AVERAGE(L9:L11)*H8</f>
        <v>0.5</v>
      </c>
      <c r="M8" s="24">
        <f>L8/H8</f>
        <v>1</v>
      </c>
      <c r="N8" s="25"/>
      <c r="O8" s="37"/>
      <c r="P8" s="38"/>
      <c r="Q8" s="22"/>
      <c r="R8" s="22">
        <f>AVERAGE(R9:R11)*H8</f>
        <v>0.45833333333333331</v>
      </c>
      <c r="S8" s="26">
        <f>R8/H8</f>
        <v>0.91666666666666663</v>
      </c>
      <c r="T8" s="27"/>
    </row>
    <row r="9" spans="1:20" ht="252" x14ac:dyDescent="0.25">
      <c r="A9" s="10">
        <v>41</v>
      </c>
      <c r="B9" s="13"/>
      <c r="C9" s="21"/>
      <c r="D9" s="21"/>
      <c r="E9" s="21"/>
      <c r="F9" s="28" t="s">
        <v>18</v>
      </c>
      <c r="G9" s="29" t="s">
        <v>79</v>
      </c>
      <c r="H9" s="30"/>
      <c r="I9" s="88" t="s">
        <v>80</v>
      </c>
      <c r="J9" s="42" t="s">
        <v>19</v>
      </c>
      <c r="K9" s="31" t="s">
        <v>20</v>
      </c>
      <c r="L9" s="85">
        <f>IF(J9="Ya/Tidak",IF(K9="Ya",1,IF(K9="Tidak",0,"Blm Diisi")),IF(J9="A/B/C",IF(K9="A",1,IF(K9="B",0.5,IF(K9="C",0,"Blm Diisi"))),IF(J9="A/B/C/D",IF(K9="A",1,IF(K9="B",0.67,IF(K9="C",0.33,IF(K9="D",0,"Blm Diisi")))),IF(J9="A/B/C/D/E",IF(K9="A",1,IF(K9="B",0.75,IF(K9="C",0.5,IF(K9="D",0.25,IF(K9="E",0,"Blm Diisi"))))),IF(J9="%",IF(K9="","Blm Diisi",K9),IF(J9="Jumlah",IF(K9="","Blm Diisi",""),IF(J9="Rupiah",IF(K9="","Blm Diisi",""),IF(J9="","","-"))))))))</f>
        <v>1</v>
      </c>
      <c r="M9" s="33"/>
      <c r="N9" s="34"/>
      <c r="O9" s="41" t="s">
        <v>81</v>
      </c>
      <c r="P9" s="39" t="s">
        <v>82</v>
      </c>
      <c r="Q9" s="35" t="s">
        <v>20</v>
      </c>
      <c r="R9" s="32">
        <f>IF(J9="Ya/Tidak",IF(Q9="Ya",1,IF(Q9="Tidak",0,"Blm Diisi")),IF(J9="A/B/C",IF(Q9="A",1,IF(Q9="B",0.5,IF(Q9="C",0,"Blm Diisi"))),IF(J9="A/B/C/D",IF(Q9="A",1,IF(Q9="B",0.67,IF(Q9="C",0.33,IF(Q9="D",0,"Blm Diisi")))),IF(J9="A/B/C/D/E",IF(Q9="A",1,IF(Q9="B",0.75,IF(Q9="C",0.5,IF(Q9="D",0.25,IF(Q9="E",0,"Blm Diisi"))))),IF(J9="%",IF(Q9="","Blm Diisi",Q9),IF(J9="Jumlah",IF(Q9="","Blm Diisi",""),IF(J9="Rupiah",IF(Q9="","Blm Diisi",""),IF(J9="","","-"))))))))</f>
        <v>1</v>
      </c>
      <c r="S9" s="36"/>
      <c r="T9" s="40" t="s">
        <v>83</v>
      </c>
    </row>
    <row r="10" spans="1:20" ht="409.5" x14ac:dyDescent="0.25">
      <c r="A10" s="10">
        <v>42</v>
      </c>
      <c r="B10" s="13"/>
      <c r="C10" s="21"/>
      <c r="D10" s="21"/>
      <c r="E10" s="21"/>
      <c r="F10" s="28" t="s">
        <v>21</v>
      </c>
      <c r="G10" s="29" t="s">
        <v>84</v>
      </c>
      <c r="H10" s="30"/>
      <c r="I10" s="87" t="s">
        <v>85</v>
      </c>
      <c r="J10" s="42" t="s">
        <v>61</v>
      </c>
      <c r="K10" s="31" t="s">
        <v>23</v>
      </c>
      <c r="L10" s="85">
        <f>IF(J10="Ya/Tidak",IF(K10="Ya",1,IF(K10="Tidak",0,"Blm Diisi")),IF(J10="A/B/C",IF(K10="A",1,IF(K10="B",0.5,IF(K10="C",0,"Blm Diisi"))),IF(J10="A/B/C/D",IF(K10="A",1,IF(K10="B",0.67,IF(K10="C",0.33,IF(K10="D",0,"Blm Diisi")))),IF(J10="A/B/C/D/E",IF(K10="A",1,IF(K10="B",0.75,IF(K10="C",0.5,IF(K10="D",0.25,IF(K10="E",0,"Blm Diisi"))))),IF(J10="%",IF(K10="","Blm Diisi",K10),IF(J10="Jumlah",IF(K10="","Blm Diisi",""),IF(J10="Rupiah",IF(K10="","Blm Diisi",""),IF(J10="","","-"))))))))</f>
        <v>1</v>
      </c>
      <c r="M10" s="33"/>
      <c r="N10" s="34"/>
      <c r="O10" s="90" t="s">
        <v>86</v>
      </c>
      <c r="P10" s="84" t="s">
        <v>87</v>
      </c>
      <c r="Q10" s="35" t="s">
        <v>24</v>
      </c>
      <c r="R10" s="32">
        <f>IF(J10="Ya/Tidak",IF(Q10="Ya",1,IF(Q10="Tidak",0,"Blm Diisi")),IF(J10="A/B/C",IF(Q10="A",1,IF(Q10="B",0.5,IF(Q10="C",0,"Blm Diisi"))),IF(J10="A/B/C/D",IF(Q10="A",1,IF(Q10="B",0.67,IF(Q10="C",0.33,IF(Q10="D",0,"Blm Diisi")))),IF(J10="A/B/C/D/E",IF(Q10="A",1,IF(Q10="B",0.75,IF(Q10="C",0.5,IF(Q10="D",0.25,IF(Q10="E",0,"Blm Diisi"))))),IF(J10="%",IF(Q10="","Blm Diisi",Q10),IF(J10="Jumlah",IF(Q10="","Blm Diisi",""),IF(J10="Rupiah",IF(Q10="","Blm Diisi",""),IF(J10="","","-"))))))))</f>
        <v>0.75</v>
      </c>
      <c r="S10" s="36"/>
      <c r="T10" s="86" t="s">
        <v>88</v>
      </c>
    </row>
    <row r="11" spans="1:20" ht="346.5" x14ac:dyDescent="0.25">
      <c r="A11" s="10">
        <v>43</v>
      </c>
      <c r="B11" s="13"/>
      <c r="C11" s="21"/>
      <c r="D11" s="21"/>
      <c r="E11" s="21"/>
      <c r="F11" s="28" t="s">
        <v>26</v>
      </c>
      <c r="G11" s="29" t="s">
        <v>89</v>
      </c>
      <c r="H11" s="30"/>
      <c r="I11" s="88" t="s">
        <v>90</v>
      </c>
      <c r="J11" s="42" t="s">
        <v>19</v>
      </c>
      <c r="K11" s="31" t="s">
        <v>20</v>
      </c>
      <c r="L11" s="85">
        <f>IF(J11="Ya/Tidak",IF(K11="Ya",1,IF(K11="Tidak",0,"Blm Diisi")),IF(J11="A/B/C",IF(K11="A",1,IF(K11="B",0.5,IF(K11="C",0,"Blm Diisi"))),IF(J11="A/B/C/D",IF(K11="A",1,IF(K11="B",0.67,IF(K11="C",0.33,IF(K11="D",0,"Blm Diisi")))),IF(J11="A/B/C/D/E",IF(K11="A",1,IF(K11="B",0.75,IF(K11="C",0.5,IF(K11="D",0.25,IF(K11="E",0,"Blm Diisi"))))),IF(J11="%",IF(K11="","Blm Diisi",K11),IF(J11="Jumlah",IF(K11="","Blm Diisi",""),IF(J11="Rupiah",IF(K11="","Blm Diisi",""),IF(J11="","","-"))))))))</f>
        <v>1</v>
      </c>
      <c r="M11" s="33"/>
      <c r="N11" s="34"/>
      <c r="O11" s="90" t="s">
        <v>91</v>
      </c>
      <c r="P11" s="84" t="s">
        <v>92</v>
      </c>
      <c r="Q11" s="35" t="s">
        <v>20</v>
      </c>
      <c r="R11" s="32">
        <f>IF(J11="Ya/Tidak",IF(Q11="Ya",1,IF(Q11="Tidak",0,"Blm Diisi")),IF(J11="A/B/C",IF(Q11="A",1,IF(Q11="B",0.5,IF(Q11="C",0,"Blm Diisi"))),IF(J11="A/B/C/D",IF(Q11="A",1,IF(Q11="B",0.67,IF(Q11="C",0.33,IF(Q11="D",0,"Blm Diisi")))),IF(J11="A/B/C/D/E",IF(Q11="A",1,IF(Q11="B",0.75,IF(Q11="C",0.5,IF(Q11="D",0.25,IF(Q11="E",0,"Blm Diisi"))))),IF(J11="%",IF(Q11="","Blm Diisi",Q11),IF(J11="Jumlah",IF(Q11="","Blm Diisi",""),IF(J11="Rupiah",IF(Q11="","Blm Diisi",""),IF(J11="","","-"))))))))</f>
        <v>1</v>
      </c>
      <c r="S11" s="36"/>
      <c r="T11" s="43" t="s">
        <v>93</v>
      </c>
    </row>
    <row r="12" spans="1:20" ht="15.75" x14ac:dyDescent="0.25">
      <c r="A12" s="10">
        <v>44</v>
      </c>
      <c r="B12" s="14"/>
      <c r="C12" s="21"/>
      <c r="D12" s="21"/>
      <c r="E12" s="21" t="s">
        <v>27</v>
      </c>
      <c r="F12" s="13" t="s">
        <v>94</v>
      </c>
      <c r="G12" s="14"/>
      <c r="H12" s="22">
        <v>1.25</v>
      </c>
      <c r="I12" s="23"/>
      <c r="J12" s="22"/>
      <c r="K12" s="22"/>
      <c r="L12" s="22">
        <f>AVERAGE(L13:L18)*H12</f>
        <v>0.93958333333333321</v>
      </c>
      <c r="M12" s="24">
        <f>L12/H12</f>
        <v>0.75166666666666659</v>
      </c>
      <c r="N12" s="25"/>
      <c r="O12" s="37"/>
      <c r="P12" s="38"/>
      <c r="Q12" s="22"/>
      <c r="R12" s="22">
        <f>AVERAGE(R13:R18)*H12</f>
        <v>0.87083333333333335</v>
      </c>
      <c r="S12" s="26">
        <f>R12/H12</f>
        <v>0.69666666666666666</v>
      </c>
      <c r="T12" s="27"/>
    </row>
    <row r="13" spans="1:20" ht="409.5" x14ac:dyDescent="0.25">
      <c r="A13" s="10">
        <v>45</v>
      </c>
      <c r="B13" s="13"/>
      <c r="C13" s="21"/>
      <c r="D13" s="21"/>
      <c r="E13" s="21"/>
      <c r="F13" s="28" t="s">
        <v>18</v>
      </c>
      <c r="G13" s="29" t="s">
        <v>95</v>
      </c>
      <c r="H13" s="30"/>
      <c r="I13" s="88" t="s">
        <v>96</v>
      </c>
      <c r="J13" s="42" t="s">
        <v>19</v>
      </c>
      <c r="K13" s="31" t="s">
        <v>20</v>
      </c>
      <c r="L13" s="85">
        <f t="shared" ref="L13:L18" si="0">IF(J13="Ya/Tidak",IF(K13="Ya",1,IF(K13="Tidak",0,"Blm Diisi")),IF(J13="A/B/C",IF(K13="A",1,IF(K13="B",0.5,IF(K13="C",0,"Blm Diisi"))),IF(J13="A/B/C/D",IF(K13="A",1,IF(K13="B",0.67,IF(K13="C",0.33,IF(K13="D",0,"Blm Diisi")))),IF(J13="A/B/C/D/E",IF(K13="A",1,IF(K13="B",0.75,IF(K13="C",0.5,IF(K13="D",0.25,IF(K13="E",0,"Blm Diisi"))))),IF(J13="%",IF(K13="","Blm Diisi",K13),IF(J13="Jumlah",IF(K13="","Blm Diisi",""),IF(J13="Rupiah",IF(K13="","Blm Diisi",""),IF(J13="","","-"))))))))</f>
        <v>1</v>
      </c>
      <c r="M13" s="33"/>
      <c r="N13" s="34"/>
      <c r="O13" s="89" t="s">
        <v>97</v>
      </c>
      <c r="P13" s="84" t="s">
        <v>98</v>
      </c>
      <c r="Q13" s="35" t="s">
        <v>20</v>
      </c>
      <c r="R13" s="32">
        <f t="shared" ref="R13:R18" si="1">IF(J13="Ya/Tidak",IF(Q13="Ya",1,IF(Q13="Tidak",0,"Blm Diisi")),IF(J13="A/B/C",IF(Q13="A",1,IF(Q13="B",0.5,IF(Q13="C",0,"Blm Diisi"))),IF(J13="A/B/C/D",IF(Q13="A",1,IF(Q13="B",0.67,IF(Q13="C",0.33,IF(Q13="D",0,"Blm Diisi")))),IF(J13="A/B/C/D/E",IF(Q13="A",1,IF(Q13="B",0.75,IF(Q13="C",0.5,IF(Q13="D",0.25,IF(Q13="E",0,"Blm Diisi"))))),IF(J13="%",IF(Q13="","Blm Diisi",Q13),IF(J13="Jumlah",IF(Q13="","Blm Diisi",""),IF(J13="Rupiah",IF(Q13="","Blm Diisi",""),IF(J13="","","-"))))))))</f>
        <v>1</v>
      </c>
      <c r="S13" s="36"/>
      <c r="T13" s="88" t="s">
        <v>99</v>
      </c>
    </row>
    <row r="14" spans="1:20" ht="409.5" x14ac:dyDescent="0.25">
      <c r="A14" s="10">
        <v>46</v>
      </c>
      <c r="B14" s="13"/>
      <c r="C14" s="21"/>
      <c r="D14" s="21"/>
      <c r="E14" s="21"/>
      <c r="F14" s="28" t="s">
        <v>21</v>
      </c>
      <c r="G14" s="29" t="s">
        <v>100</v>
      </c>
      <c r="H14" s="30"/>
      <c r="I14" s="87" t="s">
        <v>101</v>
      </c>
      <c r="J14" s="42" t="s">
        <v>28</v>
      </c>
      <c r="K14" s="31" t="s">
        <v>24</v>
      </c>
      <c r="L14" s="85">
        <f t="shared" si="0"/>
        <v>0.67</v>
      </c>
      <c r="M14" s="33"/>
      <c r="N14" s="34"/>
      <c r="O14" s="41" t="s">
        <v>102</v>
      </c>
      <c r="P14" s="39" t="s">
        <v>103</v>
      </c>
      <c r="Q14" s="35" t="s">
        <v>24</v>
      </c>
      <c r="R14" s="32">
        <f t="shared" si="1"/>
        <v>0.67</v>
      </c>
      <c r="S14" s="36"/>
      <c r="T14" s="40" t="s">
        <v>104</v>
      </c>
    </row>
    <row r="15" spans="1:20" ht="409.5" x14ac:dyDescent="0.25">
      <c r="A15" s="10">
        <v>47</v>
      </c>
      <c r="B15" s="13"/>
      <c r="C15" s="21"/>
      <c r="D15" s="21"/>
      <c r="E15" s="21"/>
      <c r="F15" s="28" t="s">
        <v>26</v>
      </c>
      <c r="G15" s="29" t="s">
        <v>105</v>
      </c>
      <c r="H15" s="30"/>
      <c r="I15" s="87" t="s">
        <v>106</v>
      </c>
      <c r="J15" s="42" t="s">
        <v>28</v>
      </c>
      <c r="K15" s="31" t="s">
        <v>24</v>
      </c>
      <c r="L15" s="85">
        <f t="shared" si="0"/>
        <v>0.67</v>
      </c>
      <c r="M15" s="33"/>
      <c r="N15" s="34"/>
      <c r="O15" s="41" t="s">
        <v>107</v>
      </c>
      <c r="P15" s="39" t="s">
        <v>108</v>
      </c>
      <c r="Q15" s="35" t="s">
        <v>24</v>
      </c>
      <c r="R15" s="32">
        <f t="shared" si="1"/>
        <v>0.67</v>
      </c>
      <c r="S15" s="36"/>
      <c r="T15" s="40" t="s">
        <v>109</v>
      </c>
    </row>
    <row r="16" spans="1:20" ht="409.5" x14ac:dyDescent="0.25">
      <c r="A16" s="10">
        <v>48</v>
      </c>
      <c r="B16" s="13"/>
      <c r="C16" s="21"/>
      <c r="D16" s="21"/>
      <c r="E16" s="21"/>
      <c r="F16" s="28" t="s">
        <v>30</v>
      </c>
      <c r="G16" s="29" t="s">
        <v>110</v>
      </c>
      <c r="H16" s="30"/>
      <c r="I16" s="87" t="s">
        <v>111</v>
      </c>
      <c r="J16" s="42" t="s">
        <v>28</v>
      </c>
      <c r="K16" s="31" t="s">
        <v>23</v>
      </c>
      <c r="L16" s="85">
        <f t="shared" si="0"/>
        <v>1</v>
      </c>
      <c r="M16" s="33"/>
      <c r="N16" s="34"/>
      <c r="O16" s="89" t="s">
        <v>112</v>
      </c>
      <c r="P16" s="84" t="s">
        <v>113</v>
      </c>
      <c r="Q16" s="35" t="s">
        <v>24</v>
      </c>
      <c r="R16" s="32">
        <f t="shared" si="1"/>
        <v>0.67</v>
      </c>
      <c r="S16" s="36"/>
      <c r="T16" s="40" t="s">
        <v>114</v>
      </c>
    </row>
    <row r="17" spans="1:20" ht="362.25" x14ac:dyDescent="0.25">
      <c r="A17" s="10">
        <v>49</v>
      </c>
      <c r="B17" s="13"/>
      <c r="C17" s="21"/>
      <c r="D17" s="21"/>
      <c r="E17" s="21"/>
      <c r="F17" s="28" t="s">
        <v>115</v>
      </c>
      <c r="G17" s="29" t="s">
        <v>116</v>
      </c>
      <c r="H17" s="30"/>
      <c r="I17" s="87" t="s">
        <v>117</v>
      </c>
      <c r="J17" s="42" t="s">
        <v>28</v>
      </c>
      <c r="K17" s="31" t="s">
        <v>24</v>
      </c>
      <c r="L17" s="85">
        <f t="shared" si="0"/>
        <v>0.67</v>
      </c>
      <c r="M17" s="33"/>
      <c r="N17" s="34"/>
      <c r="O17" s="89" t="s">
        <v>118</v>
      </c>
      <c r="P17" s="84" t="s">
        <v>119</v>
      </c>
      <c r="Q17" s="35" t="s">
        <v>24</v>
      </c>
      <c r="R17" s="32">
        <f t="shared" si="1"/>
        <v>0.67</v>
      </c>
      <c r="S17" s="36"/>
      <c r="T17" s="91" t="s">
        <v>120</v>
      </c>
    </row>
    <row r="18" spans="1:20" ht="409.5" x14ac:dyDescent="0.25">
      <c r="A18" s="10">
        <v>50</v>
      </c>
      <c r="B18" s="13"/>
      <c r="C18" s="21"/>
      <c r="D18" s="21"/>
      <c r="E18" s="21"/>
      <c r="F18" s="28" t="s">
        <v>121</v>
      </c>
      <c r="G18" s="29" t="s">
        <v>122</v>
      </c>
      <c r="H18" s="30"/>
      <c r="I18" s="87" t="s">
        <v>123</v>
      </c>
      <c r="J18" s="42" t="s">
        <v>22</v>
      </c>
      <c r="K18" s="31" t="s">
        <v>24</v>
      </c>
      <c r="L18" s="85">
        <f t="shared" si="0"/>
        <v>0.5</v>
      </c>
      <c r="M18" s="33"/>
      <c r="N18" s="34"/>
      <c r="O18" s="89" t="s">
        <v>124</v>
      </c>
      <c r="P18" s="84" t="s">
        <v>125</v>
      </c>
      <c r="Q18" s="35" t="s">
        <v>24</v>
      </c>
      <c r="R18" s="32">
        <f t="shared" si="1"/>
        <v>0.5</v>
      </c>
      <c r="S18" s="36"/>
      <c r="T18" s="92" t="s">
        <v>126</v>
      </c>
    </row>
    <row r="19" spans="1:20" ht="15.75" x14ac:dyDescent="0.25">
      <c r="A19" s="10">
        <v>51</v>
      </c>
      <c r="B19" s="14"/>
      <c r="C19" s="21"/>
      <c r="D19" s="21"/>
      <c r="E19" s="21" t="s">
        <v>29</v>
      </c>
      <c r="F19" s="13" t="s">
        <v>127</v>
      </c>
      <c r="G19" s="14"/>
      <c r="H19" s="22">
        <v>2</v>
      </c>
      <c r="I19" s="23" t="s">
        <v>128</v>
      </c>
      <c r="J19" s="22"/>
      <c r="K19" s="22"/>
      <c r="L19" s="22">
        <f>AVERAGE(L20:L23)*H19</f>
        <v>1.71</v>
      </c>
      <c r="M19" s="24">
        <f>L19/H19</f>
        <v>0.85499999999999998</v>
      </c>
      <c r="N19" s="25"/>
      <c r="O19" s="37"/>
      <c r="P19" s="38"/>
      <c r="Q19" s="22"/>
      <c r="R19" s="22">
        <f>AVERAGE(R20:R23)*H19</f>
        <v>1.5449999999999999</v>
      </c>
      <c r="S19" s="26">
        <f>R19/H19</f>
        <v>0.77249999999999996</v>
      </c>
      <c r="T19" s="27"/>
    </row>
    <row r="20" spans="1:20" ht="378" x14ac:dyDescent="0.25">
      <c r="A20" s="10">
        <v>52</v>
      </c>
      <c r="B20" s="13"/>
      <c r="C20" s="21"/>
      <c r="D20" s="21"/>
      <c r="E20" s="21"/>
      <c r="F20" s="28" t="s">
        <v>18</v>
      </c>
      <c r="G20" s="88" t="s">
        <v>129</v>
      </c>
      <c r="H20" s="30"/>
      <c r="I20" s="87" t="s">
        <v>130</v>
      </c>
      <c r="J20" s="42" t="s">
        <v>28</v>
      </c>
      <c r="K20" s="31" t="s">
        <v>24</v>
      </c>
      <c r="L20" s="85">
        <f>IF(J20="Ya/Tidak",IF(K20="Ya",1,IF(K20="Tidak",0,"Blm Diisi")),IF(J20="A/B/C",IF(K20="A",1,IF(K20="B",0.5,IF(K20="C",0,"Blm Diisi"))),IF(J20="A/B/C/D",IF(K20="A",1,IF(K20="B",0.67,IF(K20="C",0.33,IF(K20="D",0,"Blm Diisi")))),IF(J20="A/B/C/D/E",IF(K20="A",1,IF(K20="B",0.75,IF(K20="C",0.5,IF(K20="D",0.25,IF(K20="E",0,"Blm Diisi"))))),IF(J20="%",IF(K20="","Blm Diisi",K20),IF(J20="Jumlah",IF(K20="","Blm Diisi",""),IF(J20="Rupiah",IF(K20="","Blm Diisi",""),IF(J20="","","-"))))))))</f>
        <v>0.67</v>
      </c>
      <c r="M20" s="33"/>
      <c r="N20" s="34"/>
      <c r="O20" s="41" t="s">
        <v>131</v>
      </c>
      <c r="P20" s="39" t="s">
        <v>132</v>
      </c>
      <c r="Q20" s="35" t="s">
        <v>24</v>
      </c>
      <c r="R20" s="32">
        <f>IF(J20="Ya/Tidak",IF(Q20="Ya",1,IF(Q20="Tidak",0,"Blm Diisi")),IF(J20="A/B/C",IF(Q20="A",1,IF(Q20="B",0.5,IF(Q20="C",0,"Blm Diisi"))),IF(J20="A/B/C/D",IF(Q20="A",1,IF(Q20="B",0.67,IF(Q20="C",0.33,IF(Q20="D",0,"Blm Diisi")))),IF(J20="A/B/C/D/E",IF(Q20="A",1,IF(Q20="B",0.75,IF(Q20="C",0.5,IF(Q20="D",0.25,IF(Q20="E",0,"Blm Diisi"))))),IF(J20="%",IF(Q20="","Blm Diisi",Q20),IF(J20="Jumlah",IF(Q20="","Blm Diisi",""),IF(J20="Rupiah",IF(Q20="","Blm Diisi",""),IF(J20="","","-"))))))))</f>
        <v>0.67</v>
      </c>
      <c r="S20" s="36"/>
      <c r="T20" s="40" t="s">
        <v>133</v>
      </c>
    </row>
    <row r="21" spans="1:20" ht="409.5" x14ac:dyDescent="0.25">
      <c r="A21" s="10">
        <v>53</v>
      </c>
      <c r="B21" s="13"/>
      <c r="C21" s="21"/>
      <c r="D21" s="21"/>
      <c r="E21" s="21"/>
      <c r="F21" s="28" t="s">
        <v>21</v>
      </c>
      <c r="G21" s="29" t="s">
        <v>134</v>
      </c>
      <c r="H21" s="30"/>
      <c r="I21" s="87" t="s">
        <v>135</v>
      </c>
      <c r="J21" s="42" t="s">
        <v>28</v>
      </c>
      <c r="K21" s="31" t="s">
        <v>23</v>
      </c>
      <c r="L21" s="85">
        <f>IF(J21="Ya/Tidak",IF(K21="Ya",1,IF(K21="Tidak",0,"Blm Diisi")),IF(J21="A/B/C",IF(K21="A",1,IF(K21="B",0.5,IF(K21="C",0,"Blm Diisi"))),IF(J21="A/B/C/D",IF(K21="A",1,IF(K21="B",0.67,IF(K21="C",0.33,IF(K21="D",0,"Blm Diisi")))),IF(J21="A/B/C/D/E",IF(K21="A",1,IF(K21="B",0.75,IF(K21="C",0.5,IF(K21="D",0.25,IF(K21="E",0,"Blm Diisi"))))),IF(J21="%",IF(K21="","Blm Diisi",K21),IF(J21="Jumlah",IF(K21="","Blm Diisi",""),IF(J21="Rupiah",IF(K21="","Blm Diisi",""),IF(J21="","","-"))))))))</f>
        <v>1</v>
      </c>
      <c r="M21" s="33"/>
      <c r="N21" s="34"/>
      <c r="O21" s="41" t="s">
        <v>136</v>
      </c>
      <c r="P21" s="39" t="s">
        <v>137</v>
      </c>
      <c r="Q21" s="35" t="s">
        <v>24</v>
      </c>
      <c r="R21" s="32">
        <f>IF(J21="Ya/Tidak",IF(Q21="Ya",1,IF(Q21="Tidak",0,"Blm Diisi")),IF(J21="A/B/C",IF(Q21="A",1,IF(Q21="B",0.5,IF(Q21="C",0,"Blm Diisi"))),IF(J21="A/B/C/D",IF(Q21="A",1,IF(Q21="B",0.67,IF(Q21="C",0.33,IF(Q21="D",0,"Blm Diisi")))),IF(J21="A/B/C/D/E",IF(Q21="A",1,IF(Q21="B",0.75,IF(Q21="C",0.5,IF(Q21="D",0.25,IF(Q21="E",0,"Blm Diisi"))))),IF(J21="%",IF(Q21="","Blm Diisi",Q21),IF(J21="Jumlah",IF(Q21="","Blm Diisi",""),IF(J21="Rupiah",IF(Q21="","Blm Diisi",""),IF(J21="","","-"))))))))</f>
        <v>0.67</v>
      </c>
      <c r="S21" s="36"/>
      <c r="T21" s="43" t="s">
        <v>138</v>
      </c>
    </row>
    <row r="22" spans="1:20" ht="299.25" x14ac:dyDescent="0.25">
      <c r="A22" s="10">
        <v>54</v>
      </c>
      <c r="B22" s="13"/>
      <c r="C22" s="21"/>
      <c r="D22" s="21"/>
      <c r="E22" s="21"/>
      <c r="F22" s="28" t="s">
        <v>26</v>
      </c>
      <c r="G22" s="88" t="s">
        <v>139</v>
      </c>
      <c r="H22" s="30"/>
      <c r="I22" s="87" t="s">
        <v>140</v>
      </c>
      <c r="J22" s="42" t="s">
        <v>61</v>
      </c>
      <c r="K22" s="31" t="s">
        <v>24</v>
      </c>
      <c r="L22" s="85">
        <f>IF(J22="Ya/Tidak",IF(K22="Ya",1,IF(K22="Tidak",0,"Blm Diisi")),IF(J22="A/B/C",IF(K22="A",1,IF(K22="B",0.5,IF(K22="C",0,"Blm Diisi"))),IF(J22="A/B/C/D",IF(K22="A",1,IF(K22="B",0.67,IF(K22="C",0.33,IF(K22="D",0,"Blm Diisi")))),IF(J22="A/B/C/D/E",IF(K22="A",1,IF(K22="B",0.75,IF(K22="C",0.5,IF(K22="D",0.25,IF(K22="E",0,"Blm Diisi"))))),IF(J22="%",IF(K22="","Blm Diisi",K22),IF(J22="Jumlah",IF(K22="","Blm Diisi",""),IF(J22="Rupiah",IF(K22="","Blm Diisi",""),IF(J22="","","-"))))))))</f>
        <v>0.75</v>
      </c>
      <c r="M22" s="33"/>
      <c r="N22" s="34"/>
      <c r="O22" s="41" t="s">
        <v>141</v>
      </c>
      <c r="P22" s="39" t="s">
        <v>142</v>
      </c>
      <c r="Q22" s="35" t="s">
        <v>24</v>
      </c>
      <c r="R22" s="32">
        <f>IF(J22="Ya/Tidak",IF(Q22="Ya",1,IF(Q22="Tidak",0,"Blm Diisi")),IF(J22="A/B/C",IF(Q22="A",1,IF(Q22="B",0.5,IF(Q22="C",0,"Blm Diisi"))),IF(J22="A/B/C/D",IF(Q22="A",1,IF(Q22="B",0.67,IF(Q22="C",0.33,IF(Q22="D",0,"Blm Diisi")))),IF(J22="A/B/C/D/E",IF(Q22="A",1,IF(Q22="B",0.75,IF(Q22="C",0.5,IF(Q22="D",0.25,IF(Q22="E",0,"Blm Diisi"))))),IF(J22="%",IF(Q22="","Blm Diisi",Q22),IF(J22="Jumlah",IF(Q22="","Blm Diisi",""),IF(J22="Rupiah",IF(Q22="","Blm Diisi",""),IF(J22="","","-"))))))))</f>
        <v>0.75</v>
      </c>
      <c r="S22" s="36"/>
      <c r="T22" s="43" t="s">
        <v>143</v>
      </c>
    </row>
    <row r="23" spans="1:20" ht="409.5" x14ac:dyDescent="0.25">
      <c r="A23" s="10">
        <v>55</v>
      </c>
      <c r="B23" s="13"/>
      <c r="C23" s="21"/>
      <c r="D23" s="21"/>
      <c r="E23" s="21"/>
      <c r="F23" s="28" t="s">
        <v>30</v>
      </c>
      <c r="G23" s="29" t="s">
        <v>144</v>
      </c>
      <c r="H23" s="30"/>
      <c r="I23" s="88" t="s">
        <v>145</v>
      </c>
      <c r="J23" s="42" t="s">
        <v>19</v>
      </c>
      <c r="K23" s="31" t="s">
        <v>20</v>
      </c>
      <c r="L23" s="85">
        <f>IF(J23="Ya/Tidak",IF(K23="Ya",1,IF(K23="Tidak",0,"Blm Diisi")),IF(J23="A/B/C",IF(K23="A",1,IF(K23="B",0.5,IF(K23="C",0,"Blm Diisi"))),IF(J23="A/B/C/D",IF(K23="A",1,IF(K23="B",0.67,IF(K23="C",0.33,IF(K23="D",0,"Blm Diisi")))),IF(J23="A/B/C/D/E",IF(K23="A",1,IF(K23="B",0.75,IF(K23="C",0.5,IF(K23="D",0.25,IF(K23="E",0,"Blm Diisi"))))),IF(J23="%",IF(K23="","Blm Diisi",K23),IF(J23="Jumlah",IF(K23="","Blm Diisi",""),IF(J23="Rupiah",IF(K23="","Blm Diisi",""),IF(J23="","","-"))))))))</f>
        <v>1</v>
      </c>
      <c r="M23" s="33"/>
      <c r="N23" s="34"/>
      <c r="O23" s="41" t="s">
        <v>146</v>
      </c>
      <c r="P23" s="39" t="s">
        <v>147</v>
      </c>
      <c r="Q23" s="35" t="s">
        <v>20</v>
      </c>
      <c r="R23" s="32">
        <f>IF(J23="Ya/Tidak",IF(Q23="Ya",1,IF(Q23="Tidak",0,"Blm Diisi")),IF(J23="A/B/C",IF(Q23="A",1,IF(Q23="B",0.5,IF(Q23="C",0,"Blm Diisi"))),IF(J23="A/B/C/D",IF(Q23="A",1,IF(Q23="B",0.67,IF(Q23="C",0.33,IF(Q23="D",0,"Blm Diisi")))),IF(J23="A/B/C/D/E",IF(Q23="A",1,IF(Q23="B",0.75,IF(Q23="C",0.5,IF(Q23="D",0.25,IF(Q23="E",0,"Blm Diisi"))))),IF(J23="%",IF(Q23="","Blm Diisi",Q23),IF(J23="Jumlah",IF(Q23="","Blm Diisi",""),IF(J23="Rupiah",IF(Q23="","Blm Diisi",""),IF(J23="","","-"))))))))</f>
        <v>1</v>
      </c>
      <c r="S23" s="36"/>
      <c r="T23" s="86" t="s">
        <v>148</v>
      </c>
    </row>
    <row r="24" spans="1:20" ht="15.75" x14ac:dyDescent="0.25">
      <c r="A24" s="10">
        <v>56</v>
      </c>
      <c r="B24" s="14"/>
      <c r="C24" s="21"/>
      <c r="D24" s="21"/>
      <c r="E24" s="21" t="s">
        <v>149</v>
      </c>
      <c r="F24" s="13" t="s">
        <v>150</v>
      </c>
      <c r="G24" s="14"/>
      <c r="H24" s="22">
        <v>0.75</v>
      </c>
      <c r="I24" s="23"/>
      <c r="J24" s="22"/>
      <c r="K24" s="22"/>
      <c r="L24" s="22">
        <f>AVERAGE(L25)*H24</f>
        <v>0.50250000000000006</v>
      </c>
      <c r="M24" s="24">
        <f>L24/H24</f>
        <v>0.67</v>
      </c>
      <c r="N24" s="25"/>
      <c r="O24" s="37"/>
      <c r="P24" s="38"/>
      <c r="Q24" s="22"/>
      <c r="R24" s="22">
        <f>AVERAGE(R25)*H24</f>
        <v>0.50250000000000006</v>
      </c>
      <c r="S24" s="26">
        <f>R24/H24</f>
        <v>0.67</v>
      </c>
      <c r="T24" s="27"/>
    </row>
    <row r="25" spans="1:20" ht="409.5" x14ac:dyDescent="0.25">
      <c r="A25" s="10">
        <v>57</v>
      </c>
      <c r="B25" s="13"/>
      <c r="C25" s="21"/>
      <c r="D25" s="21"/>
      <c r="E25" s="21"/>
      <c r="F25" s="93" t="s">
        <v>18</v>
      </c>
      <c r="G25" s="29" t="s">
        <v>151</v>
      </c>
      <c r="H25" s="30"/>
      <c r="I25" s="87" t="s">
        <v>152</v>
      </c>
      <c r="J25" s="42" t="s">
        <v>28</v>
      </c>
      <c r="K25" s="31" t="s">
        <v>24</v>
      </c>
      <c r="L25" s="85">
        <f>IF(J25="Ya/Tidak",IF(K25="Ya",1,IF(K25="Tidak",0,"Blm Diisi")),IF(J25="A/B/C",IF(K25="A",1,IF(K25="B",0.5,IF(K25="C",0,"Blm Diisi"))),IF(J25="A/B/C/D",IF(K25="A",1,IF(K25="B",0.67,IF(K25="C",0.33,IF(K25="D",0,"Blm Diisi")))),IF(J25="A/B/C/D/E",IF(K25="A",1,IF(K25="B",0.75,IF(K25="C",0.5,IF(K25="D",0.25,IF(K25="E",0,"Blm Diisi"))))),IF(J25="%",IF(K25="","Blm Diisi",K25),IF(J25="Jumlah",IF(K25="","Blm Diisi",""),IF(J25="Rupiah",IF(K25="","Blm Diisi",""),IF(J25="","","-"))))))))</f>
        <v>0.67</v>
      </c>
      <c r="M25" s="33"/>
      <c r="N25" s="34"/>
      <c r="O25" s="41" t="s">
        <v>153</v>
      </c>
      <c r="P25" s="39" t="s">
        <v>154</v>
      </c>
      <c r="Q25" s="35" t="s">
        <v>24</v>
      </c>
      <c r="R25" s="32">
        <f>IF(J25="Ya/Tidak",IF(Q25="Ya",1,IF(Q25="Tidak",0,"Blm Diisi")),IF(J25="A/B/C",IF(Q25="A",1,IF(Q25="B",0.5,IF(Q25="C",0,"Blm Diisi"))),IF(J25="A/B/C/D",IF(Q25="A",1,IF(Q25="B",0.67,IF(Q25="C",0.33,IF(Q25="D",0,"Blm Diisi")))),IF(J25="A/B/C/D/E",IF(Q25="A",1,IF(Q25="B",0.75,IF(Q25="C",0.5,IF(Q25="D",0.25,IF(Q25="E",0,"Blm Diisi"))))),IF(J25="%",IF(Q25="","Blm Diisi",Q25),IF(J25="Jumlah",IF(Q25="","Blm Diisi",""),IF(J25="Rupiah",IF(Q25="","Blm Diisi",""),IF(J25="","","-"))))))))</f>
        <v>0.67</v>
      </c>
      <c r="S25" s="36"/>
      <c r="T25" s="86" t="s">
        <v>155</v>
      </c>
    </row>
    <row r="26" spans="1:20" ht="15.75" x14ac:dyDescent="0.25">
      <c r="A26" s="10">
        <v>58</v>
      </c>
      <c r="B26" s="14"/>
      <c r="C26" s="21"/>
      <c r="D26" s="21"/>
      <c r="E26" s="21" t="s">
        <v>156</v>
      </c>
      <c r="F26" s="13" t="s">
        <v>157</v>
      </c>
      <c r="G26" s="14"/>
      <c r="H26" s="22">
        <v>0.25</v>
      </c>
      <c r="I26" s="23"/>
      <c r="J26" s="22"/>
      <c r="K26" s="22"/>
      <c r="L26" s="22">
        <f>AVERAGE(L27)*H26</f>
        <v>0.125</v>
      </c>
      <c r="M26" s="24">
        <f>L26/H26</f>
        <v>0.5</v>
      </c>
      <c r="N26" s="25"/>
      <c r="O26" s="37"/>
      <c r="P26" s="38"/>
      <c r="Q26" s="22"/>
      <c r="R26" s="22">
        <f>AVERAGE(R27)*H26</f>
        <v>0.125</v>
      </c>
      <c r="S26" s="26">
        <f>R26/H26</f>
        <v>0.5</v>
      </c>
      <c r="T26" s="27"/>
    </row>
    <row r="27" spans="1:20" ht="378" x14ac:dyDescent="0.25">
      <c r="A27" s="10">
        <v>59</v>
      </c>
      <c r="B27" s="13"/>
      <c r="C27" s="21"/>
      <c r="D27" s="21"/>
      <c r="E27" s="21"/>
      <c r="F27" s="93" t="s">
        <v>18</v>
      </c>
      <c r="G27" s="29" t="s">
        <v>158</v>
      </c>
      <c r="H27" s="30"/>
      <c r="I27" s="87" t="s">
        <v>159</v>
      </c>
      <c r="J27" s="42" t="s">
        <v>22</v>
      </c>
      <c r="K27" s="31" t="s">
        <v>24</v>
      </c>
      <c r="L27" s="85">
        <f>IF(J27="Ya/Tidak",IF(K27="Ya",1,IF(K27="Tidak",0,"Blm Diisi")),IF(J27="A/B/C",IF(K27="A",1,IF(K27="B",0.5,IF(K27="C",0,"Blm Diisi"))),IF(J27="A/B/C/D",IF(K27="A",1,IF(K27="B",0.67,IF(K27="C",0.33,IF(K27="D",0,"Blm Diisi")))),IF(J27="A/B/C/D/E",IF(K27="A",1,IF(K27="B",0.75,IF(K27="C",0.5,IF(K27="D",0.25,IF(K27="E",0,"Blm Diisi"))))),IF(J27="%",IF(K27="","Blm Diisi",K27),IF(J27="Jumlah",IF(K27="","Blm Diisi",""),IF(J27="Rupiah",IF(K27="","Blm Diisi",""),IF(J27="","","-"))))))))</f>
        <v>0.5</v>
      </c>
      <c r="M27" s="33"/>
      <c r="N27" s="34"/>
      <c r="O27" s="41" t="s">
        <v>160</v>
      </c>
      <c r="P27" s="39" t="s">
        <v>161</v>
      </c>
      <c r="Q27" s="35" t="s">
        <v>24</v>
      </c>
      <c r="R27" s="32">
        <f>IF(J27="Ya/Tidak",IF(Q27="Ya",1,IF(Q27="Tidak",0,"Blm Diisi")),IF(J27="A/B/C",IF(Q27="A",1,IF(Q27="B",0.5,IF(Q27="C",0,"Blm Diisi"))),IF(J27="A/B/C/D",IF(Q27="A",1,IF(Q27="B",0.67,IF(Q27="C",0.33,IF(Q27="D",0,"Blm Diisi")))),IF(J27="A/B/C/D/E",IF(Q27="A",1,IF(Q27="B",0.75,IF(Q27="C",0.5,IF(Q27="D",0.25,IF(Q27="E",0,"Blm Diisi"))))),IF(J27="%",IF(Q27="","Blm Diisi",Q27),IF(J27="Jumlah",IF(Q27="","Blm Diisi",""),IF(J27="Rupiah",IF(Q27="","Blm Diisi",""),IF(J27="","","-"))))))))</f>
        <v>0.5</v>
      </c>
      <c r="S27" s="36"/>
      <c r="T27" s="86" t="s">
        <v>162</v>
      </c>
    </row>
    <row r="28" spans="1:20" ht="15.75" x14ac:dyDescent="0.25">
      <c r="B28" s="11"/>
      <c r="C28" s="111"/>
      <c r="D28" s="12" t="s">
        <v>52</v>
      </c>
      <c r="E28" s="13" t="s">
        <v>51</v>
      </c>
      <c r="F28" s="13"/>
      <c r="G28" s="14"/>
      <c r="H28" s="15">
        <v>5</v>
      </c>
      <c r="I28" s="16"/>
      <c r="J28" s="15"/>
      <c r="K28" s="15"/>
      <c r="L28" s="15">
        <f>SUM(L29,L31,L33)</f>
        <v>4.25</v>
      </c>
      <c r="M28" s="17">
        <f>L28/H28</f>
        <v>0.85</v>
      </c>
      <c r="N28" s="18"/>
      <c r="O28" s="37"/>
      <c r="P28" s="38"/>
      <c r="Q28" s="15"/>
      <c r="R28" s="15">
        <f>SUM(R29,R31,R33)</f>
        <v>3.5</v>
      </c>
      <c r="S28" s="19">
        <f>R28/H28</f>
        <v>0.7</v>
      </c>
      <c r="T28" s="112"/>
    </row>
    <row r="29" spans="1:20" ht="15.75" x14ac:dyDescent="0.25">
      <c r="B29" s="14"/>
      <c r="C29" s="21"/>
      <c r="D29" s="21"/>
      <c r="E29" s="21" t="s">
        <v>17</v>
      </c>
      <c r="F29" s="13" t="s">
        <v>163</v>
      </c>
      <c r="G29" s="14"/>
      <c r="H29" s="22">
        <v>1.5</v>
      </c>
      <c r="I29" s="23"/>
      <c r="J29" s="22"/>
      <c r="K29" s="22"/>
      <c r="L29" s="22">
        <f>AVERAGE(L30)*H29</f>
        <v>0.75</v>
      </c>
      <c r="M29" s="24">
        <f>L29/H29</f>
        <v>0.5</v>
      </c>
      <c r="N29" s="25"/>
      <c r="O29" s="37"/>
      <c r="P29" s="38"/>
      <c r="Q29" s="22"/>
      <c r="R29" s="22">
        <f>AVERAGE(R30)*H29</f>
        <v>0.75</v>
      </c>
      <c r="S29" s="26">
        <f>R29/H29</f>
        <v>0.5</v>
      </c>
      <c r="T29" s="113"/>
    </row>
    <row r="30" spans="1:20" ht="220.5" x14ac:dyDescent="0.25">
      <c r="B30" s="13"/>
      <c r="C30" s="21"/>
      <c r="D30" s="21"/>
      <c r="E30" s="21"/>
      <c r="F30" s="93" t="s">
        <v>40</v>
      </c>
      <c r="G30" s="29" t="s">
        <v>164</v>
      </c>
      <c r="H30" s="30"/>
      <c r="I30" s="114" t="s">
        <v>165</v>
      </c>
      <c r="J30" s="42" t="s">
        <v>22</v>
      </c>
      <c r="K30" s="31" t="s">
        <v>24</v>
      </c>
      <c r="L30" s="85">
        <f>IF(J30="Ya/Tidak",IF(K30="Ya",1,IF(K30="Tidak",0,"Blm Diisi")),IF(J30="A/B/C",IF(K30="A",1,IF(K30="B",0.5,IF(K30="C",0,"Blm Diisi"))),IF(J30="A/B/C/D",IF(K30="A",1,IF(K30="B",0.67,IF(K30="C",0.33,IF(K30="D",0,"Blm Diisi")))),IF(J30="A/B/C/D/E",IF(K30="A",1,IF(K30="B",0.75,IF(K30="C",0.5,IF(K30="D",0.25,IF(K30="E",0,"Blm Diisi"))))),IF(J30="%",IF(K30="","Blm Diisi",K30),IF(J30="Jumlah",IF(K30="","Blm Diisi",""),IF(J30="Rupiah",IF(K30="","Blm Diisi",""),IF(J30="","","-"))))))))</f>
        <v>0.5</v>
      </c>
      <c r="M30" s="33"/>
      <c r="N30" s="34"/>
      <c r="O30" s="41" t="s">
        <v>166</v>
      </c>
      <c r="P30" s="39" t="s">
        <v>167</v>
      </c>
      <c r="Q30" s="35" t="s">
        <v>24</v>
      </c>
      <c r="R30" s="32">
        <f>IF(J30="Ya/Tidak",IF(Q30="Ya",1,IF(Q30="Tidak",0,"Blm Diisi")),IF(J30="A/B/C",IF(Q30="A",1,IF(Q30="B",0.5,IF(Q30="C",0,"Blm Diisi"))),IF(J30="A/B/C/D",IF(Q30="A",1,IF(Q30="B",0.67,IF(Q30="C",0.33,IF(Q30="D",0,"Blm Diisi")))),IF(J30="A/B/C/D/E",IF(Q30="A",1,IF(Q30="B",0.75,IF(Q30="C",0.5,IF(Q30="D",0.25,IF(Q30="E",0,"Blm Diisi"))))),IF(J30="%",IF(Q30="","Blm Diisi",Q30),IF(J30="Jumlah",IF(Q30="","Blm Diisi",""),IF(J30="Rupiah",IF(Q30="","Blm Diisi",""),IF(J30="","","-"))))))))</f>
        <v>0.5</v>
      </c>
      <c r="S30" s="36"/>
      <c r="T30" s="115" t="s">
        <v>168</v>
      </c>
    </row>
    <row r="31" spans="1:20" ht="15.75" x14ac:dyDescent="0.25">
      <c r="B31" s="14"/>
      <c r="C31" s="21"/>
      <c r="D31" s="21"/>
      <c r="E31" s="21" t="s">
        <v>25</v>
      </c>
      <c r="F31" s="13" t="s">
        <v>169</v>
      </c>
      <c r="G31" s="14"/>
      <c r="H31" s="22">
        <v>1.5</v>
      </c>
      <c r="I31" s="23"/>
      <c r="J31" s="22"/>
      <c r="K31" s="22"/>
      <c r="L31" s="22">
        <f>AVERAGE(L32)*H31</f>
        <v>1.5</v>
      </c>
      <c r="M31" s="24">
        <f>L31/H31</f>
        <v>1</v>
      </c>
      <c r="N31" s="25"/>
      <c r="O31" s="37"/>
      <c r="P31" s="38"/>
      <c r="Q31" s="22"/>
      <c r="R31" s="22">
        <f>AVERAGE(R32)*H31</f>
        <v>0.75</v>
      </c>
      <c r="S31" s="26">
        <f>R31/H31</f>
        <v>0.5</v>
      </c>
      <c r="T31" s="113"/>
    </row>
    <row r="32" spans="1:20" ht="252" x14ac:dyDescent="0.25">
      <c r="B32" s="13"/>
      <c r="C32" s="21"/>
      <c r="D32" s="21"/>
      <c r="E32" s="21"/>
      <c r="F32" s="93" t="s">
        <v>40</v>
      </c>
      <c r="G32" s="29" t="s">
        <v>170</v>
      </c>
      <c r="H32" s="30"/>
      <c r="I32" s="87" t="s">
        <v>171</v>
      </c>
      <c r="J32" s="42" t="s">
        <v>22</v>
      </c>
      <c r="K32" s="31" t="s">
        <v>23</v>
      </c>
      <c r="L32" s="85">
        <f>IF(J32="Ya/Tidak",IF(K32="Ya",1,IF(K32="Tidak",0,"Blm Diisi")),IF(J32="A/B/C",IF(K32="A",1,IF(K32="B",0.5,IF(K32="C",0,"Blm Diisi"))),IF(J32="A/B/C/D",IF(K32="A",1,IF(K32="B",0.67,IF(K32="C",0.33,IF(K32="D",0,"Blm Diisi")))),IF(J32="A/B/C/D/E",IF(K32="A",1,IF(K32="B",0.75,IF(K32="C",0.5,IF(K32="D",0.25,IF(K32="E",0,"Blm Diisi"))))),IF(J32="%",IF(K32="","Blm Diisi",K32),IF(J32="Jumlah",IF(K32="","Blm Diisi",""),IF(J32="Rupiah",IF(K32="","Blm Diisi",""),IF(J32="","","-"))))))))</f>
        <v>1</v>
      </c>
      <c r="M32" s="33"/>
      <c r="N32" s="34"/>
      <c r="O32" s="41" t="s">
        <v>172</v>
      </c>
      <c r="P32" s="39" t="s">
        <v>173</v>
      </c>
      <c r="Q32" s="35" t="s">
        <v>24</v>
      </c>
      <c r="R32" s="32">
        <f>IF(J32="Ya/Tidak",IF(Q32="Ya",1,IF(Q32="Tidak",0,"Blm Diisi")),IF(J32="A/B/C",IF(Q32="A",1,IF(Q32="B",0.5,IF(Q32="C",0,"Blm Diisi"))),IF(J32="A/B/C/D",IF(Q32="A",1,IF(Q32="B",0.67,IF(Q32="C",0.33,IF(Q32="D",0,"Blm Diisi")))),IF(J32="A/B/C/D/E",IF(Q32="A",1,IF(Q32="B",0.75,IF(Q32="C",0.5,IF(Q32="D",0.25,IF(Q32="E",0,"Blm Diisi"))))),IF(J32="%",IF(Q32="","Blm Diisi",Q32),IF(J32="Jumlah",IF(Q32="","Blm Diisi",""),IF(J32="Rupiah",IF(Q32="","Blm Diisi",""),IF(J32="","","-"))))))))</f>
        <v>0.5</v>
      </c>
      <c r="S32" s="36"/>
      <c r="T32" s="116" t="s">
        <v>174</v>
      </c>
    </row>
    <row r="33" spans="2:20" ht="15.75" x14ac:dyDescent="0.25">
      <c r="B33" s="14"/>
      <c r="C33" s="21"/>
      <c r="D33" s="21"/>
      <c r="E33" s="21" t="s">
        <v>27</v>
      </c>
      <c r="F33" s="13" t="s">
        <v>175</v>
      </c>
      <c r="G33" s="14"/>
      <c r="H33" s="22">
        <v>2</v>
      </c>
      <c r="I33" s="23"/>
      <c r="J33" s="22"/>
      <c r="K33" s="22"/>
      <c r="L33" s="22">
        <f>AVERAGE(L34:L37)*H33</f>
        <v>2</v>
      </c>
      <c r="M33" s="24">
        <f>L33/H33</f>
        <v>1</v>
      </c>
      <c r="N33" s="25"/>
      <c r="O33" s="117"/>
      <c r="P33" s="118"/>
      <c r="Q33" s="22"/>
      <c r="R33" s="22">
        <f>AVERAGE(R34:R37)*H33</f>
        <v>2</v>
      </c>
      <c r="S33" s="26">
        <f>R33/H33</f>
        <v>1</v>
      </c>
      <c r="T33" s="113"/>
    </row>
    <row r="34" spans="2:20" ht="204.75" x14ac:dyDescent="0.25">
      <c r="B34" s="13"/>
      <c r="C34" s="21"/>
      <c r="D34" s="21"/>
      <c r="E34" s="21"/>
      <c r="F34" s="93" t="s">
        <v>40</v>
      </c>
      <c r="G34" s="29" t="s">
        <v>176</v>
      </c>
      <c r="H34" s="30"/>
      <c r="I34" s="29" t="s">
        <v>177</v>
      </c>
      <c r="J34" s="42" t="s">
        <v>178</v>
      </c>
      <c r="K34" s="119">
        <f>IF(OR(K35="",K36=""),"#DIV/0!", IF(K36=0,100%,IF(AND(K35=0,K36&gt;0),0%,IF((K35-K36)/K35&lt;0,0%,(K35-K36)/K35))))</f>
        <v>1</v>
      </c>
      <c r="L34" s="85">
        <f>IF(J34="Ya/Tidak",IF(K34="Ya",1,IF(K34="Tidak",0,"Blm Diisi")),IF(J34="A/B/C",IF(K34="A",1,IF(K34="B",0.5,IF(K34="C",0,"Blm Diisi"))),IF(J34="A/B/C/D",IF(K34="A",1,IF(K34="B",0.67,IF(K34="C",0.33,IF(K34="D",0,"Blm Diisi")))),IF(J34="A/B/C/D/E",IF(K34="A",1,IF(K34="B",0.75,IF(K34="C",0.5,IF(K34="D",0.25,IF(K34="E",0,"Blm Diisi"))))),IF(J34="%",IF(K34="","Blm Diisi",K34),IF(J34="Jumlah",IF(K34="","Blm Diisi",""),IF(J34="Rupiah",IF(K34="","Blm Diisi",""),IF(J34="","","-"))))))))</f>
        <v>1</v>
      </c>
      <c r="M34" s="33"/>
      <c r="N34" s="34"/>
      <c r="O34" s="120"/>
      <c r="P34" s="121"/>
      <c r="Q34" s="119">
        <f>IF(OR(Q35="",Q36=""),"#DIV/0!", IF(Q36=0,100%,IF(AND(Q35=0,Q36&gt;0),0%,IF((Q35-Q36)/Q35&lt;0,0%,(Q35-Q36)/Q35))))</f>
        <v>1</v>
      </c>
      <c r="R34" s="32">
        <f>IF(J34="Ya/Tidak",IF(Q34="Ya",1,IF(Q34="Tidak",0,"Blm Diisi")),IF(J34="A/B/C",IF(Q34="A",1,IF(Q34="B",0.5,IF(Q34="C",0,"Blm Diisi"))),IF(J34="A/B/C/D",IF(Q34="A",1,IF(Q34="B",0.67,IF(Q34="C",0.33,IF(Q34="D",0,"Blm Diisi")))),IF(J34="A/B/C/D/E",IF(Q34="A",1,IF(Q34="B",0.75,IF(Q34="C",0.5,IF(Q34="D",0.25,IF(Q34="E",0,"Blm Diisi"))))),IF(J34="%",IF(Q34="","Blm Diisi",Q34),IF(J34="Jumlah",IF(Q34="","Blm Diisi",""),IF(J34="Rupiah",IF(Q34="","Blm Diisi",""),IF(J34="","","-"))))))))</f>
        <v>1</v>
      </c>
      <c r="S34" s="36"/>
      <c r="T34" s="122"/>
    </row>
    <row r="35" spans="2:20" ht="141.75" x14ac:dyDescent="0.25">
      <c r="B35" s="13"/>
      <c r="C35" s="21"/>
      <c r="D35" s="21"/>
      <c r="E35" s="21"/>
      <c r="F35" s="28"/>
      <c r="G35" s="123" t="s">
        <v>179</v>
      </c>
      <c r="H35" s="30"/>
      <c r="I35" s="29"/>
      <c r="J35" s="42" t="s">
        <v>180</v>
      </c>
      <c r="K35" s="124">
        <v>4</v>
      </c>
      <c r="L35" s="32" t="str">
        <f>IF(E35="Ya/Tidak",IF(K35="Ya",1,IF(K35="Tidak",0,"Blm Diisi")),IF(E35="A/B/C",IF(K35="A",1,IF(K35="B",0.5,IF(K35="C",0,"Blm Diisi"))),IF(E35="A/B/C/D",IF(K35="A",1,IF(K35="B",0.67,IF(K35="C",0.33,IF(K35="D",0,"Blm Diisi")))),IF(E35="A/B/C/D/E",IF(K35="A",1,IF(K35="B",0.75,IF(K35="C",0.5,IF(K35="D",0.25,IF(K35="E",0,"Blm Diisi"))))),IF(E35="%",IF(K35="","Blm Diisi",K35),IF(E35="Jumlah",IF(K35="","Blm Diisi",""),IF(E35="Rupiah",IF(K35="","Blm Diisi",""),IF(E35="","","-"))))))))</f>
        <v/>
      </c>
      <c r="M35" s="33"/>
      <c r="N35" s="34"/>
      <c r="O35" s="41" t="s">
        <v>181</v>
      </c>
      <c r="P35" s="39" t="s">
        <v>182</v>
      </c>
      <c r="Q35" s="124">
        <v>4</v>
      </c>
      <c r="R35" s="32" t="str">
        <f>IF(J35="Ya/Tidak",IF(Q35="Ya",1,IF(Q35="Tidak",0,"Blm Diisi")),IF(J35="A/B/C",IF(Q35="A",1,IF(Q35="B",0.5,IF(Q35="C",0,"Blm Diisi"))),IF(J35="A/B/C/D",IF(Q35="A",1,IF(Q35="B",0.67,IF(Q35="C",0.33,IF(Q35="D",0,"Blm Diisi")))),IF(J35="A/B/C/D/E",IF(Q35="A",1,IF(Q35="B",0.75,IF(Q35="C",0.5,IF(Q35="D",0.25,IF(Q35="E",0,"Blm Diisi"))))),IF(J35="%",IF(Q35="","Blm Diisi",Q35),IF(J35="Jumlah",IF(Q35="","Blm Diisi",""),IF(J35="Rupiah",IF(Q35="","Blm Diisi",""),IF(J35="","","-"))))))))</f>
        <v/>
      </c>
      <c r="S35" s="36"/>
      <c r="T35" s="125"/>
    </row>
    <row r="36" spans="2:20" ht="141.75" x14ac:dyDescent="0.25">
      <c r="B36" s="13"/>
      <c r="C36" s="21"/>
      <c r="D36" s="21"/>
      <c r="E36" s="21"/>
      <c r="F36" s="28"/>
      <c r="G36" s="123" t="s">
        <v>183</v>
      </c>
      <c r="H36" s="30"/>
      <c r="I36" s="29"/>
      <c r="J36" s="42" t="s">
        <v>180</v>
      </c>
      <c r="K36" s="124">
        <v>0</v>
      </c>
      <c r="L36" s="32" t="str">
        <f>IF(E36="Ya/Tidak",IF(K36="Ya",1,IF(K36="Tidak",0,"Blm Diisi")),IF(E36="A/B/C",IF(K36="A",1,IF(K36="B",0.5,IF(K36="C",0,"Blm Diisi"))),IF(E36="A/B/C/D",IF(K36="A",1,IF(K36="B",0.67,IF(K36="C",0.33,IF(K36="D",0,"Blm Diisi")))),IF(E36="A/B/C/D/E",IF(K36="A",1,IF(K36="B",0.75,IF(K36="C",0.5,IF(K36="D",0.25,IF(K36="E",0,"Blm Diisi"))))),IF(E36="%",IF(K36="","Blm Diisi",K36),IF(E36="Jumlah",IF(K36="","Blm Diisi",""),IF(E36="Rupiah",IF(K36="","Blm Diisi",""),IF(E36="","","-"))))))))</f>
        <v/>
      </c>
      <c r="M36" s="33"/>
      <c r="N36" s="34"/>
      <c r="O36" s="41" t="s">
        <v>184</v>
      </c>
      <c r="P36" s="39" t="s">
        <v>185</v>
      </c>
      <c r="Q36" s="124">
        <v>0</v>
      </c>
      <c r="R36" s="32" t="str">
        <f>IF(J36="Ya/Tidak",IF(Q36="Ya",1,IF(Q36="Tidak",0,"Blm Diisi")),IF(J36="A/B/C",IF(Q36="A",1,IF(Q36="B",0.5,IF(Q36="C",0,"Blm Diisi"))),IF(J36="A/B/C/D",IF(Q36="A",1,IF(Q36="B",0.67,IF(Q36="C",0.33,IF(Q36="D",0,"Blm Diisi")))),IF(J36="A/B/C/D/E",IF(Q36="A",1,IF(Q36="B",0.75,IF(Q36="C",0.5,IF(Q36="D",0.25,IF(Q36="E",0,"Blm Diisi"))))),IF(J36="%",IF(Q36="","Blm Diisi",Q36),IF(J36="Jumlah",IF(Q36="","Blm Diisi",""),IF(J36="Rupiah",IF(Q36="","Blm Diisi",""),IF(J36="","","-"))))))))</f>
        <v/>
      </c>
      <c r="S36" s="36"/>
      <c r="T36" s="125"/>
    </row>
    <row r="37" spans="2:20" ht="126" x14ac:dyDescent="0.25">
      <c r="B37" s="13"/>
      <c r="C37" s="21"/>
      <c r="D37" s="21"/>
      <c r="E37" s="21"/>
      <c r="F37" s="28"/>
      <c r="G37" s="123" t="s">
        <v>186</v>
      </c>
      <c r="H37" s="30"/>
      <c r="I37" s="29"/>
      <c r="J37" s="42" t="s">
        <v>180</v>
      </c>
      <c r="K37" s="124">
        <v>4</v>
      </c>
      <c r="L37" s="32" t="str">
        <f>IF(E37="Ya/Tidak",IF(K37="Ya",1,IF(K37="Tidak",0,"Blm Diisi")),IF(E37="A/B/C",IF(K37="A",1,IF(K37="B",0.5,IF(K37="C",0,"Blm Diisi"))),IF(E37="A/B/C/D",IF(K37="A",1,IF(K37="B",0.67,IF(K37="C",0.33,IF(K37="D",0,"Blm Diisi")))),IF(E37="A/B/C/D/E",IF(K37="A",1,IF(K37="B",0.75,IF(K37="C",0.5,IF(K37="D",0.25,IF(K37="E",0,"Blm Diisi"))))),IF(E37="%",IF(K37="","Blm Diisi",K37),IF(E37="Jumlah",IF(K37="","Blm Diisi",""),IF(E37="Rupiah",IF(K37="","Blm Diisi",""),IF(E37="","","-"))))))))</f>
        <v/>
      </c>
      <c r="M37" s="33"/>
      <c r="N37" s="34"/>
      <c r="O37" s="41" t="s">
        <v>187</v>
      </c>
      <c r="P37" s="39" t="s">
        <v>188</v>
      </c>
      <c r="Q37" s="124">
        <v>4</v>
      </c>
      <c r="R37" s="32" t="str">
        <f>IF(J37="Ya/Tidak",IF(Q37="Ya",1,IF(Q37="Tidak",0,"Blm Diisi")),IF(J37="A/B/C",IF(Q37="A",1,IF(Q37="B",0.5,IF(Q37="C",0,"Blm Diisi"))),IF(J37="A/B/C/D",IF(Q37="A",1,IF(Q37="B",0.67,IF(Q37="C",0.33,IF(Q37="D",0,"Blm Diisi")))),IF(J37="A/B/C/D/E",IF(Q37="A",1,IF(Q37="B",0.75,IF(Q37="C",0.5,IF(Q37="D",0.25,IF(Q37="E",0,"Blm Diisi"))))),IF(J37="%",IF(Q37="","Blm Diisi",Q37),IF(J37="Jumlah",IF(Q37="","Blm Diisi",""),IF(J37="Rupiah",IF(Q37="","Blm Diisi",""),IF(J37="","","-"))))))))</f>
        <v/>
      </c>
      <c r="S37" s="36"/>
      <c r="T37" s="125"/>
    </row>
  </sheetData>
  <mergeCells count="2">
    <mergeCell ref="B1:T1"/>
    <mergeCell ref="B2:G2"/>
  </mergeCells>
  <dataValidations count="9">
    <dataValidation type="list" allowBlank="1" showInputMessage="1" showErrorMessage="1" sqref="K6 K14:K17 K20:K21 K25" xr:uid="{DDD4A347-65F1-4313-A97A-0075D30C7A77}">
      <formula1>"A,B,C,D"</formula1>
    </dataValidation>
    <dataValidation type="list" allowBlank="1" showInputMessage="1" showErrorMessage="1" sqref="K18 K27 K30 K32" xr:uid="{357E5D74-981C-461F-B0A3-DC95CF5C9A17}">
      <formula1>"A,B,C"</formula1>
    </dataValidation>
    <dataValidation type="list" allowBlank="1" showInputMessage="1" showErrorMessage="1" sqref="K5 K7 K9 K11 K13 K23" xr:uid="{DF7DE419-5499-4BC8-9DC6-228FB570B3A2}">
      <formula1>"Ya,Tidak"</formula1>
    </dataValidation>
    <dataValidation type="list" allowBlank="1" showErrorMessage="1" sqref="Q13 Q5 Q7 Q23 Q9 Q11" xr:uid="{1E3E4C80-3FA4-4649-A7A7-282FF913D912}">
      <formula1>"Ya,Tidak"</formula1>
    </dataValidation>
    <dataValidation type="list" allowBlank="1" showErrorMessage="1" sqref="Q18 Q27 Q32 Q30" xr:uid="{C6F871C6-A376-45A2-ACAD-7273A05CA787}">
      <formula1>"A,B,C"</formula1>
    </dataValidation>
    <dataValidation type="list" allowBlank="1" showErrorMessage="1" sqref="Q6 Q14:Q17 Q20:Q21 Q25" xr:uid="{C9BCA1A5-394C-46DF-9AA7-DFE857022867}">
      <formula1>"A,B,C,D"</formula1>
    </dataValidation>
    <dataValidation type="list" allowBlank="1" showInputMessage="1" showErrorMessage="1" sqref="K10 K22" xr:uid="{5145067A-7918-4D68-A58D-91D9D7741DD8}">
      <formula1>"A,B,C,D,E"</formula1>
    </dataValidation>
    <dataValidation type="list" allowBlank="1" showErrorMessage="1" sqref="Q10 Q22" xr:uid="{54B55581-246B-4BC4-9F61-B36BF7FF7E7E}">
      <formula1>"A,B,C,D,E"</formula1>
    </dataValidation>
    <dataValidation type="decimal" operator="greaterThanOrEqual" allowBlank="1" showErrorMessage="1" sqref="K28:K29 K31 Q28:Q29 K33 Q31 K35:K37 Q33 Q35:Q37" xr:uid="{4B88583C-E69D-44C8-A6E7-37F085780BF5}">
      <formula1>0</formula1>
    </dataValidation>
  </dataValidations>
  <hyperlinks>
    <hyperlink ref="P5" r:id="rId1" xr:uid="{DD39D8E4-A804-44D7-9D58-1AB8402FFF24}"/>
    <hyperlink ref="P6" r:id="rId2" xr:uid="{39F2D3B1-B493-4AE8-870F-4674EE0AB8B0}"/>
    <hyperlink ref="P7" r:id="rId3" xr:uid="{5875B947-B282-4908-99C6-2660A947561B}"/>
    <hyperlink ref="P9" r:id="rId4" xr:uid="{76D3D5A8-EFA6-4B0C-AE7B-2B2B2E5435A4}"/>
    <hyperlink ref="P10" r:id="rId5" xr:uid="{F0A8D43D-22E7-4F0B-AE55-F9219ECDF622}"/>
    <hyperlink ref="P11" r:id="rId6" xr:uid="{C6F1E72D-7AF7-487F-BA8B-946ACC599587}"/>
    <hyperlink ref="P13" r:id="rId7" xr:uid="{DC30701D-E54D-4A55-8066-E7FA248F6CD5}"/>
    <hyperlink ref="P14" r:id="rId8" xr:uid="{E379B64B-1D55-45CE-B22D-C3D32AFB07D4}"/>
    <hyperlink ref="P15" r:id="rId9" xr:uid="{B73183E4-C051-42C1-9642-7663E3D03C0C}"/>
    <hyperlink ref="P16" r:id="rId10" xr:uid="{A3817097-0850-4BF4-9442-627A495D648F}"/>
    <hyperlink ref="P17" r:id="rId11" xr:uid="{648030C7-E8D1-4D42-BE7B-70F3554DB93A}"/>
    <hyperlink ref="P18" r:id="rId12" xr:uid="{F1ECB8BC-88FC-4CE9-A300-36365E4F4B03}"/>
    <hyperlink ref="P20" r:id="rId13" xr:uid="{9B980D11-171F-4902-8836-A1FE023EC5FD}"/>
    <hyperlink ref="P21" r:id="rId14" xr:uid="{04AC14D2-E859-4D2C-B79A-0F00BC12F14B}"/>
    <hyperlink ref="P23" r:id="rId15" xr:uid="{E150577A-9256-4EF1-AB75-73961C5E5870}"/>
    <hyperlink ref="P25" r:id="rId16" xr:uid="{2C9F8907-796F-48D7-B256-A0B67572DE66}"/>
    <hyperlink ref="P27" r:id="rId17" xr:uid="{635B0EE5-AFBA-4FCD-9040-E96E855FFF26}"/>
    <hyperlink ref="P22" r:id="rId18" xr:uid="{780B78E6-5C73-4FA9-9373-39C0BAC702DC}"/>
    <hyperlink ref="P30" r:id="rId19" xr:uid="{B306BD9C-D8E1-46E8-BC53-3BD8CBFA2891}"/>
    <hyperlink ref="P32" r:id="rId20" xr:uid="{7178D8E8-4AE0-44F9-AD88-284C45B6EA7F}"/>
    <hyperlink ref="P35" r:id="rId21" xr:uid="{09F1AAA6-E321-4EFC-A7CD-2FFD0F3A0910}"/>
    <hyperlink ref="P36" r:id="rId22" xr:uid="{37E2A874-35F7-4BEA-A006-98FCE75F12C0}"/>
    <hyperlink ref="P37" r:id="rId23" xr:uid="{B2E16C6A-3B86-458C-A2B6-931D08933C4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Utama</vt:lpstr>
      <vt:lpstr>Jawaban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PTIK</dc:creator>
  <cp:lastModifiedBy>PTIK</cp:lastModifiedBy>
  <dcterms:created xsi:type="dcterms:W3CDTF">2023-07-05T08:55:40Z</dcterms:created>
  <dcterms:modified xsi:type="dcterms:W3CDTF">2023-07-05T09:27:31Z</dcterms:modified>
</cp:coreProperties>
</file>