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TIK\Pictures\bahan web\"/>
    </mc:Choice>
  </mc:AlternateContent>
  <xr:revisionPtr revIDLastSave="0" documentId="13_ncr:1_{447B5AA9-8788-4E94-A807-4A52974D26C9}" xr6:coauthVersionLast="47" xr6:coauthVersionMax="47" xr10:uidLastSave="{00000000-0000-0000-0000-000000000000}"/>
  <bookViews>
    <workbookView xWindow="6450" yWindow="3420" windowWidth="19350" windowHeight="11385" activeTab="1" xr2:uid="{6E3BEA33-EA2F-466F-A446-5857BE826861}"/>
  </bookViews>
  <sheets>
    <sheet name="Utama" sheetId="3" r:id="rId1"/>
    <sheet name="Jawaban" sheetId="1" r:id="rId2"/>
  </sheets>
  <externalReferences>
    <externalReference r:id="rId3"/>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6" i="1" l="1"/>
  <c r="R35" i="1" s="1"/>
  <c r="S35" i="1" s="1"/>
  <c r="L36" i="1"/>
  <c r="M35" i="1"/>
  <c r="L35" i="1"/>
  <c r="R34" i="1"/>
  <c r="R33" i="1" s="1"/>
  <c r="S33" i="1" s="1"/>
  <c r="L34" i="1"/>
  <c r="L33" i="1"/>
  <c r="M33" i="1" s="1"/>
  <c r="R32" i="1"/>
  <c r="L32" i="1"/>
  <c r="R31" i="1"/>
  <c r="L31" i="1"/>
  <c r="R30" i="1"/>
  <c r="R29" i="1" s="1"/>
  <c r="Q30" i="1"/>
  <c r="K30" i="1"/>
  <c r="L30" i="1" s="1"/>
  <c r="L29" i="1" s="1"/>
  <c r="Q16" i="1"/>
  <c r="K16" i="1"/>
  <c r="Q15" i="1"/>
  <c r="K15" i="1"/>
  <c r="Q14" i="1"/>
  <c r="K14" i="1"/>
  <c r="Q13" i="1"/>
  <c r="K13" i="1"/>
  <c r="Q12" i="1"/>
  <c r="K12" i="1"/>
  <c r="Q11" i="1"/>
  <c r="K11" i="1"/>
  <c r="Q10" i="1"/>
  <c r="K10" i="1"/>
  <c r="Q9" i="1"/>
  <c r="K9" i="1"/>
  <c r="Q8" i="1"/>
  <c r="R8" i="1" s="1"/>
  <c r="K8" i="1"/>
  <c r="L8" i="1" s="1"/>
  <c r="Q6" i="1"/>
  <c r="K6" i="1"/>
  <c r="Q5" i="1"/>
  <c r="K5" i="1"/>
  <c r="Q4" i="1"/>
  <c r="R4" i="1" s="1"/>
  <c r="K4" i="1"/>
  <c r="L4" i="1" s="1"/>
  <c r="Q3" i="1"/>
  <c r="R3" i="1" s="1"/>
  <c r="K3" i="1"/>
  <c r="L3" i="1" s="1"/>
  <c r="R27" i="1"/>
  <c r="L27" i="1"/>
  <c r="R26" i="1"/>
  <c r="S26" i="1" s="1"/>
  <c r="L26" i="1"/>
  <c r="M26" i="1" s="1"/>
  <c r="R25" i="1"/>
  <c r="L25" i="1"/>
  <c r="R24" i="1"/>
  <c r="S24" i="1" s="1"/>
  <c r="L24" i="1"/>
  <c r="M24" i="1" s="1"/>
  <c r="R23" i="1"/>
  <c r="L23" i="1"/>
  <c r="R22" i="1"/>
  <c r="L22" i="1"/>
  <c r="R21" i="1"/>
  <c r="L21" i="1"/>
  <c r="R20" i="1"/>
  <c r="L20" i="1"/>
  <c r="R19" i="1"/>
  <c r="S19" i="1" s="1"/>
  <c r="L19" i="1"/>
  <c r="M19" i="1" s="1"/>
  <c r="R18" i="1"/>
  <c r="L18" i="1"/>
  <c r="R17" i="1"/>
  <c r="L17" i="1"/>
  <c r="I6" i="3"/>
  <c r="J6" i="3"/>
  <c r="I7" i="3"/>
  <c r="J7" i="3"/>
  <c r="K7" i="3" s="1"/>
  <c r="L7" i="3" s="1"/>
  <c r="M7" i="3" s="1"/>
  <c r="I8" i="3"/>
  <c r="J8" i="3"/>
  <c r="I9" i="3"/>
  <c r="K9" i="3" s="1"/>
  <c r="L9" i="3" s="1"/>
  <c r="M9" i="3" s="1"/>
  <c r="J9" i="3"/>
  <c r="I10" i="3"/>
  <c r="K10" i="3" s="1"/>
  <c r="L10" i="3" s="1"/>
  <c r="M10" i="3" s="1"/>
  <c r="J10" i="3"/>
  <c r="I11" i="3"/>
  <c r="J11" i="3"/>
  <c r="K11" i="3"/>
  <c r="L11" i="3" s="1"/>
  <c r="M11" i="3" s="1"/>
  <c r="K16" i="3"/>
  <c r="L16" i="3"/>
  <c r="M16" i="3"/>
  <c r="K17" i="3"/>
  <c r="L17" i="3" s="1"/>
  <c r="K19" i="3"/>
  <c r="K18" i="3" s="1"/>
  <c r="L18" i="3" s="1"/>
  <c r="L19" i="3"/>
  <c r="S29" i="1" l="1"/>
  <c r="R28" i="1"/>
  <c r="M29" i="1"/>
  <c r="L28" i="1"/>
  <c r="M28" i="1" s="1"/>
  <c r="M19" i="3"/>
  <c r="K8" i="3"/>
  <c r="L8" i="3" s="1"/>
  <c r="M8" i="3" s="1"/>
  <c r="K6" i="3"/>
  <c r="L6" i="3"/>
  <c r="M6" i="3" s="1"/>
  <c r="M17" i="3"/>
  <c r="K15" i="3"/>
  <c r="K12" i="3" l="1"/>
  <c r="M15" i="3"/>
  <c r="K20" i="3"/>
  <c r="L20" i="3" s="1"/>
  <c r="L15" i="3"/>
  <c r="M12" i="3"/>
  <c r="L12" i="3"/>
  <c r="K22" i="3" l="1"/>
  <c r="M22" i="3" s="1"/>
</calcChain>
</file>

<file path=xl/sharedStrings.xml><?xml version="1.0" encoding="utf-8"?>
<sst xmlns="http://schemas.openxmlformats.org/spreadsheetml/2006/main" count="284" uniqueCount="200">
  <si>
    <t>LEMBAR KERJA EVALUASI (LKE) PEBANGUNAN ZONA INTEGRITAS SATKER TNI AL TA 2023
SEKOLAH TINGGI TEKNOLOGI ANGKATAN LAUT</t>
  </si>
  <si>
    <t>Penilaian</t>
  </si>
  <si>
    <t>Bobot</t>
  </si>
  <si>
    <t>Penjelasan</t>
  </si>
  <si>
    <t>Pilihan Jawaban</t>
  </si>
  <si>
    <t>Jawaban
Unit</t>
  </si>
  <si>
    <t>Nilai</t>
  </si>
  <si>
    <t xml:space="preserve"> %</t>
  </si>
  <si>
    <t>Catatan/Keterangan/Penjelasan
Unit</t>
  </si>
  <si>
    <t>Bukti Dukung
Unit</t>
  </si>
  <si>
    <t>Jawaban TPI</t>
  </si>
  <si>
    <t>Catatan/Keterangan/Penjelasan
Reviu TPI</t>
  </si>
  <si>
    <t>A.</t>
  </si>
  <si>
    <t>PENGUNGKIT</t>
  </si>
  <si>
    <t>I.</t>
  </si>
  <si>
    <t>1.</t>
  </si>
  <si>
    <t>MANAJEMEN PERUBAHAN</t>
  </si>
  <si>
    <t>i.</t>
  </si>
  <si>
    <t>a.</t>
  </si>
  <si>
    <t>Ya/Tidak</t>
  </si>
  <si>
    <t>Ya</t>
  </si>
  <si>
    <t>b.</t>
  </si>
  <si>
    <t>A/B/C</t>
  </si>
  <si>
    <t>A</t>
  </si>
  <si>
    <t>B</t>
  </si>
  <si>
    <t>ii.</t>
  </si>
  <si>
    <t>c.</t>
  </si>
  <si>
    <t>A/B/C/D</t>
  </si>
  <si>
    <t>iv.</t>
  </si>
  <si>
    <t>d.</t>
  </si>
  <si>
    <t>NILAI EVALUASI REFORMASI BIROKRASI</t>
  </si>
  <si>
    <t>TOTAL HASIL</t>
  </si>
  <si>
    <t>Nilai Persepsi Kualitas Pelayanan (Survei Eksternal :
Indeks Persepsi Kualitas Pelayanan Publik / IPKP)</t>
  </si>
  <si>
    <t>-</t>
  </si>
  <si>
    <t>PELAYANAN PUBLIK YANG PRIMA</t>
  </si>
  <si>
    <t>II.</t>
  </si>
  <si>
    <t>Capaian Kinerja Lebih Baik dari pada Capaian Kinerja Sebelumnya</t>
  </si>
  <si>
    <t>b</t>
  </si>
  <si>
    <t>Nilai Survey Persepsi Korupsi (Survei Eksternal :
Indeks Persepsi Anti Korupsi/ IPAK)</t>
  </si>
  <si>
    <t>a</t>
  </si>
  <si>
    <t>BIROKRASI YANG BERSIH DAN AKUNTABEL</t>
  </si>
  <si>
    <t>HASIL</t>
  </si>
  <si>
    <t>B.</t>
  </si>
  <si>
    <t>TOTAL PENGUNGKIT</t>
  </si>
  <si>
    <t>PENINGKATAN KUALITAS PELAYANAN PUBLIK</t>
  </si>
  <si>
    <t>6.</t>
  </si>
  <si>
    <t>PENGUATAN PENGAWASAN</t>
  </si>
  <si>
    <t>5.</t>
  </si>
  <si>
    <t>PENGUATAN AKUNTABILITAS</t>
  </si>
  <si>
    <t>4.</t>
  </si>
  <si>
    <t>PENATAAN SISTEM MANAJEMEN SDM APARATUR</t>
  </si>
  <si>
    <t>3.</t>
  </si>
  <si>
    <t>PENATAAN TATALAKSANA</t>
  </si>
  <si>
    <t>2.</t>
  </si>
  <si>
    <t>Pemenuhan Nilai Min</t>
  </si>
  <si>
    <t>Reform</t>
  </si>
  <si>
    <t>Pemenuhan</t>
  </si>
  <si>
    <t>Area Perubahan</t>
  </si>
  <si>
    <t>WBK</t>
  </si>
  <si>
    <t>LEMBAR KERJA EVALUASI ZONA INTEGRITAS STTAL</t>
  </si>
  <si>
    <t xml:space="preserve">Dokumen dan foto kegiatan didalam link data dukung sesuai kriteria B dapat membuktikan bahwa SOP unit kerja telah mengacu pada peta proses bisnis STTAL yang telah dibuat.
</t>
  </si>
  <si>
    <t>A/B/C/D/E</t>
  </si>
  <si>
    <t xml:space="preserve">Dokumen dan foto kegiatan didalam link data dukung sesuai kriteria B yaitu unit kerja telah menerapkan seluruh SOP yang ditetapkan organisasi
</t>
  </si>
  <si>
    <t>Dokumen dan foto kegiatan didalam link data dukung sesuai pilihan kriteria B yaitu sebagian besar SOP utama telah dievaluasi dan telah ditindaklanjuti berupa perbaikan SOP atau usulan perbaikan SOP</t>
  </si>
  <si>
    <t xml:space="preserve">Pemeriksaan terhadap Dokumen Pembangunan ZISTTAL tahun 2022 dalam Link Bukti Dukung telah diuraikan Sistem pengukuran kinerja unit sudah menggunakan teknologi informasi namun belum melakukan inovasi    dan unit kerja telah memiliki sistem pengukuran kinerja (e-performance/e-sakip) yang menggunakan teknologi informasi
</t>
  </si>
  <si>
    <t xml:space="preserve">Pemeriksaan terhadap Dokumen Pembangunan ZI STTAL tahun 2022 dalam Link Bukti Dukung telah diuraikan Sistem Operasionalisasi manajemen SDM sudah menggunakan teknologi informasi namun belum melakukan inovasi dan unit kerja memiliki operasionalisasi manajemen SDM yang menggunakan teknologi informasi secara terpusat
</t>
  </si>
  <si>
    <t xml:space="preserve"> Pemeriksaan terhadap Dokumen Pembangunan ZI STTAL tahun 2022 dalam Link Bukti Dukung mengenai Pemberian pelayanan kepada publik sudah menggunakan teknologi informasi namun belum melakukan inovasi sehingga sesuai kriteria B unit kerja memberikan pelayanan kepada publik dengan menggunakan teknologi informasi secara terpusat
</t>
  </si>
  <si>
    <t xml:space="preserve">Pemeriksaan terhadap semua Dokumen dan Foto kegiatan yang ada dalam Link Bukti Dukung, dapat dipenuhi kriteria jawaban “B” bahwa laporan monitoring dan evaluasi terhadap pemanfaatan teknologi informasi dalam pengukuran kinerja unit, operasionalisasi SDM, dan pemberian layanan kepada publik sudah dilakukan tetapi tidak secara berkala
</t>
  </si>
  <si>
    <t xml:space="preserve">Konteks pertanyaan belum sepenuhnya sesuai dengan pilihan kriteria "A" esuai dengan dokumen yang diinput kedalam bukti data dukung dalam Lionk bahwa kriteria yang dapat terpenuhi sesuai dokumen didalam link bukti dukung adalah jawaban "B". terdapat PPID yang menyebarkan sebagian informasi yang dapat diakses secara mutakhir dan lengkap
</t>
  </si>
  <si>
    <t xml:space="preserve">STTAL telah melaksanakan monitoring dan evaluasi pelaksanaan kebijakan keterbukaan informasi publik namun berdasarkan pemeriksaan terhadap bukti dukung yang ada  telah sesuai dengan pilihan "B" bahwa  monitoring dan evaluasi pelaksanaan kebijakan keterbukaan informasi publik telah dilakukan tetapi belum ditindaklanjuti
</t>
  </si>
  <si>
    <t xml:space="preserve">Dalam konteks pertanyaan belum sepenuhnya sesuai dengan pilihan kriteria "A" sesuai dengan dokumen yang diinput kedalam bukti data dukung dalam Lionk bahwa kriteria yang dapat terpenuhi sesuai dokumen didalam link bukti dukung adalah jawaban "B". yaitu sebagian besar pegawai di Unit Kerja telah memperoleh kesempatan/hak untuk mengikuti diklat maupun pengembangan kompetensi lainnya.
</t>
  </si>
  <si>
    <t>e.</t>
  </si>
  <si>
    <r>
      <rPr>
        <sz val="12"/>
        <color theme="1"/>
        <rFont val="Bookman Old Style"/>
      </rPr>
      <t>Dalam pelaksanaan pengembangan kompetensi, unit kerja melakukan upaya pengembangan kompetensi kepada pegawai (seperti pengikutsertaan pada lembaga pelatihan, i</t>
    </r>
    <r>
      <rPr>
        <i/>
        <sz val="12"/>
        <color theme="1"/>
        <rFont val="Bookman Old Style"/>
      </rPr>
      <t>n-house training</t>
    </r>
    <r>
      <rPr>
        <sz val="12"/>
        <color theme="1"/>
        <rFont val="Bookman Old Style"/>
      </rPr>
      <t>, coaching, atau mentoring)</t>
    </r>
  </si>
  <si>
    <t>a. Jika unit kerja melakukan upaya pengembangan kompetensi kepada seluruh pegawai
b. Jika unit kerja melakukan upaya pengembangan kompetensi kepada sebagian besar pegawai
c. Jika unit kerja melakukan upaya pengembangan kompetensi kepada sebagian kecil pegawai
d. Jika unit kerja belum melakukan upaya pengembangan kompetensi kepada pegawai</t>
  </si>
  <si>
    <t xml:space="preserve">Setiap personel STTAL  diberikan kesempatan secara terbuka untuk mengikuti pendidkan baik diklat/kursus maupun pendidikan akademik untuk meningkatkan kualifikasi akademiknya. Metode pengembangan kompetensi yang bisa meningkatkan kemampuan kinerja dan kompetensi keahlian sehingga meningkakan hasil kinerja
Data Dukung:
1. Kegiatan latihan dalam satuan (Latihan Proglatsi, penataran satuan dll) RGB, Renlat, Renlap,Renlakgiat.
2. Sprin berangkat pendidikan/Kursus/penataran/sertifikasi/diklat dll
3. Dokumen pengajuan pendidikan/kursus/penataran/sertifikasi/diklat
</t>
  </si>
  <si>
    <t>https://drive.google.com/drive/folders/10Xg6Usp692c1VOc0kOA0XhiXMvNbHzD9?usp=sharing</t>
  </si>
  <si>
    <t xml:space="preserve">Pemeriksaan terhadap semua Dokumen dan Foto kegiatan yang ada dalam Link Bukti Dukung, dapat dipenuhi kriteria jawaban “B” bahwa unit kerja telah melakukan upaya pengembangan kompetensi kepada sebagian besar pegawai
</t>
  </si>
  <si>
    <t>f.</t>
  </si>
  <si>
    <t>Telah dilakukan monitoring dan evaluasi terhadap hasil pengembangan kompetensi dalam kaitannya dengan perbaikan kinerja</t>
  </si>
  <si>
    <t>a. Jika monitoring dan evaluasi terhadap hasil pengembangan kompetensi dalam kaitannya dengan perbaikan kinerja telah dilakukan secara berkala
b. Jika monitoring dan evaluasi terhadap hasil pengembangan kompetensi dalam kaitannya dengan perbaikan kinerja telah dilakukan namun tidak secara berkala
c. Jika monitoring dan evaluasi terhadap hasil pengembangan kompetensi dalam kaitannya dengan perbaikan kinerja belum dilakukan</t>
  </si>
  <si>
    <t>Monitoring dan evaluasi hasil pengembangan kompetensi personel dilakukan melalui penjaringan komplain atasan masing-masing personel di STTAL. Selain itu penilain inerja dilaksanakan secara berkala tiap bulan. bagi personel yang mendapatkan nilai kurang dari standar maka diberikan prioritas untuk melaksanakan pendidikan baik akademik maupun keahlian yang lain untuk mendukung kinerja di organisasi.
Data Dukung:
a. Und, daftar hadir, bahan rapat, dokumentasi rapat, lap rapat yg terkait evaluasi terhadap pengembangan kompetensi personel yang melibatkan kehadiran pimpinan telah dilakukan secara berkala.
b. Dokumen laporan hasil monitoring dan evaluasi terhadap pengembangan kompetensi dalam kaitannya dengan perbaikan kinerja
c.Tanggapan Penilaian Beban Kerja
d.Laporan Penilaian Kinerja Individu
e.Laporan Penilaian Beban kerja</t>
  </si>
  <si>
    <t>https://drive.google.com/drive/folders/1MNW_33IsBxgMAbsqFyFpU6bHzxI-MNMY?usp=sharing</t>
  </si>
  <si>
    <t xml:space="preserve">Pemeriksaan terhadap semua Dokumen dan Foto kegiatan yang ada dalam Link Bukti Dukung, dapat dipenuhi kriteria jawaban “B” bahwa  monitoring dan evaluasi terhadap hasil pengembangan kompetensi dalam kaitannya dengan perbaikan kinerja telah dilakukan namun tidak secara berkala
</t>
  </si>
  <si>
    <t xml:space="preserve">Penetapan Kinerja Individu </t>
  </si>
  <si>
    <t xml:space="preserve"> </t>
  </si>
  <si>
    <t>Terdapat penetapan kinerja individu yang terkait dengan perjanjian kinerja organisasi</t>
  </si>
  <si>
    <t>a. Jika seluruh penetapan kinerja individu terkait dengan kinerja organisasi serta perjanjian kinerja selaras dengan sasaran kinerja pegawai (SKP)
b. Jika sebagian besar penetapan kinerja individu terkait dengan kinerja organisasi
c. Jika sebagian kecil penetapan kinerja individu terkait dengan kinerja organisasi
d. Jika belum ada penetapan kinerja individu terkait dengan kinerja organisasi</t>
  </si>
  <si>
    <t xml:space="preserve">Penetapan Kinerja Individu STTAL berdasarkan Petunjuk kerja yang ditetapkan oleh Komandan STTAL. Sedangkan hasil capaian kinerja dilaksanakan melalui penilaian kinerja individu terhadap seluruh personel selama enam bulanan untuk penilaian kepribadian (konduite rutin). Untuk penilaian kinerja individu dilaksanakan tiap bulan sedangkan untuk penilaian beban kerja evaluasinya kala waktu  satu  tahun anggaran. 
Data Dukung:
a.Laporan Penilaian Kinerja Individu
b.Dapen Perwira, Bintara dan Tamtama
c.Job Description (Petunjuk Kerja)  STTAL
d. Rekapitulasi Penilaian Kinerja Individu pers seluruh Satker
e. Perjanjian kinerja antara bawahan dengan atasannya langsung di lingkungan internal Satker
</t>
  </si>
  <si>
    <t>https://drive.google.com/drive/folders/1NLzkyc_VSCzBHj63djqLNXdGjk2Ctob_?usp=sharing</t>
  </si>
  <si>
    <t xml:space="preserve">STTAL telah menyusun penetapan kinerja individu yang terkait dengan perjanjian kinerja organisasi, namun berdasarkan pemeriksaan terhadap bukti dukung yang ada sesuai dengann pilihan kriteria "B" yaitu sebagian besar penetapan kinerja individu terkait dengan kinerja organisasi
</t>
  </si>
  <si>
    <t>Ukuran kinerja individu telah memiliki kesesuaian dengan indikator kinerja individu level diatasnya</t>
  </si>
  <si>
    <r>
      <t xml:space="preserve">a. Jika seluruh ukuran kinerja individu telah memiliki kesesuaian dengan indikator kinerja individu level diatasnya serta menggambarkan </t>
    </r>
    <r>
      <rPr>
        <i/>
        <sz val="12"/>
        <color theme="1"/>
        <rFont val="Bookman Old Style"/>
      </rPr>
      <t>logic model</t>
    </r>
    <r>
      <rPr>
        <sz val="12"/>
        <color theme="1"/>
        <rFont val="Bookman Old Style"/>
      </rPr>
      <t xml:space="preserve">
b. Jika sebagian besar ukuran kinerja individu telah memiliki kesesuaian dengan indikator kinerja individu level diatasnya
c. Jika sebagian kecil ukuran kinerja individu telah memiliki kesesuaian dengan indikator kinerja individu level diatasnya
d. Jika ukuran kinerja individu belum memiliki kesesuaian dengan indikator kinerja individu level diatasnya</t>
    </r>
  </si>
  <si>
    <t>Dalam melaksanakan penilaian ukuran kinerja individu STTAL berdasarkan petunjuk kerja masing-masing jabatan yang sudah ditetapkan Komandan STTAL.  Untuk Laporan penilaian kinerja individu dilakukan secara bulanan, sedangkan untuk penilaian konduite personel (kepribadian) dilaksanakan tiap 6 bulan. Sedangkan Laporan penilaian beban kerja dilaksanakan dalam satu tahun anggaran. Seluruh penilaian tersebut mengikuti petunjuk teknis yang berlaku di tingkat TNI AL yang berdasakan Kep1081 Tahun 2015
Data Dukung:
a.  Buku Petujuk teknis penilaian
b. Daftar penilaian bintara
c. Daftar penilaian perwira
d. Laporan kinerja individu
e. Laporan beban kerja Satker
f. Analisa Jabatan
g, Jukker STTAL
h. Kep 1081 tahn 2015 tentang penilaian individu</t>
  </si>
  <si>
    <t>https://drive.google.com/drive/folders/1mMc4gL-OxY8gh0gnt4Cm7wxInsgsxhuC?usp=sharing</t>
  </si>
  <si>
    <t xml:space="preserve">Dalam konteks pertanyaan belum sepenuhnya sesuai dengan pilihan kriteria "A" sesuai dengan dokumen yang diinput kedalam bukti data dukung dalam Lionk tidak menggambarkam logic model bahwa kriteria yang dapat terpenuhi sesuai dokumen didalam link bukti dukung adalah jawaban "B". yaitu sebagian besar ukuran kinerja individu telah memiliki kesesuaian dengan indikator kinerja individu level diatasnya
</t>
  </si>
  <si>
    <t>Pengukuran kinerja individu dilakukan secara periodik</t>
  </si>
  <si>
    <t>a. Jika pengukuran kinerja individu dilakukan secara bulanan
b. Jika pengukuran kinerja individu dilakukan secara triwulanan
c. Jika pengukuran kinerja individu dilakukan secara semesteran
d. Jika pengukuran kinerja individu dilakukan secara tahunan
e. Jika pengukuran kinerja individu belum dilakukan</t>
  </si>
  <si>
    <t>Dalam melaksanakan penilaian individu STTAL sesuai dengan petunjuk kerja masing-masing jabatan yang ada di mana untuk Laporan penilaian kinerja individu dilakukan secara bulanan, laporan rutin berupa kepribadian dilaksanakan tiap 6 bulan dan beban kerja dalam satu tahun anggaran. hal tersebut dilaksanakan untuk meningkatkan kinerja organisasi.
Data dukung:
1.Laporan Penilaian Kinerja Individu tiap bulan
2.Laporan Penilaian Beban Kerja
3. Rekapitulasi Penilaian Kinerja Individu pers seluruh Satker yg dilaporkan kpd Kotas 6 bln terakhir</t>
  </si>
  <si>
    <t>https://drive.google.com/drive/folders/1dieeOw8q9V4CFo-vRRSwwPdP7pqbdVA-?usp=sharing</t>
  </si>
  <si>
    <t xml:space="preserve">STTAL telah  melaksanakan Pengukuran kinerja individu dilakukan secara periodik, namun berdasarkan pemeriksaan terhadap bukti dukung yang ada sesuai dengann pilihan kriteria "B" yaitu pengukuran kinerja individu dilakukan secara triwulanan
</t>
  </si>
  <si>
    <r>
      <rPr>
        <sz val="12"/>
        <color theme="1"/>
        <rFont val="Bookman Old Style"/>
      </rPr>
      <t xml:space="preserve">Hasil penilaian kinerja individu telah dijadikan dasar untuk pemberian </t>
    </r>
    <r>
      <rPr>
        <i/>
        <sz val="12"/>
        <color theme="1"/>
        <rFont val="Bookman Old Style"/>
      </rPr>
      <t>reward</t>
    </r>
  </si>
  <si>
    <r>
      <t xml:space="preserve">Ya, jika hasil hasil penilaian kinerja individu telah dijadikan dasar untuk pemberian </t>
    </r>
    <r>
      <rPr>
        <i/>
        <sz val="12"/>
        <color theme="1"/>
        <rFont val="Bookman Old Style"/>
      </rPr>
      <t>reward</t>
    </r>
    <r>
      <rPr>
        <sz val="12"/>
        <color theme="1"/>
        <rFont val="Bookman Old Style"/>
      </rPr>
      <t xml:space="preserve"> (Seperti: pengembangan karir individu, atau penghargaan)</t>
    </r>
  </si>
  <si>
    <t>STTAL dalam memberikan reward /penghargaan setelah melalui proses penilaian yang ketat. Penilaian kinerja selalu dimonitor dan di evaluasi untuk mendapatkan data kinerja tiap individu pada suatu Satker di lingkungan STTAL. Hasil dari peniaian indvidusecara periodik tiap bulan dan 6 bulanan menjadi dasar untuk pemberian reward. Pemberian reward berupa pengusulan tanda jasa, kenaikan pangkat (UKP) baik perwira, bintara maupun tamtama. Untuk mahasiswa pemberian reward diberikan kepada mahasiswa yang memiliki prestasi akademik terbaik sesuai dengan Keputusan Komandan. Harapannya adalah mendapatkan kinerja yang maksimal dan diharapkan untuk mendapatkan Reward dari Pimpinan. Reward berupa pengusulan kenaikan pangkat, tanda jasa dan promosi jabatan
Data Dukung:
a. Daftar nama pengiriman tanda kehormatan
b. Laporan samapta
c. Kep lulusan terbaik
d. Kep ttesis, Skripsi dan TA terbaik
e. UKP Perwira
f. UKP Bintara
g. Undangan rapat
h. Notulen rapat</t>
  </si>
  <si>
    <t>https://drive.google.com/drive/folders/1ekspXfqWazymbhn7dwQt7zfwteJLUM9e?usp=sharing</t>
  </si>
  <si>
    <t xml:space="preserve">Pemeriksaan terhadap Dokumen dalam Link Bukti Dukung telah memenuhi kriteria jawaban “Ya” bahwa hasil penilaian kinerja individu telah dijadikan dasar untuk pemberian reward (Seperti: pengembangan karir individu, atau penghargaan)
</t>
  </si>
  <si>
    <t>v.</t>
  </si>
  <si>
    <t xml:space="preserve">Penegakan Aturan Disiplin/Kode Etik/Kode Perilaku Pegawai </t>
  </si>
  <si>
    <t>Aturan disiplin/kode etik/kode perilaku telah dilaksanakan/diimplementasikan</t>
  </si>
  <si>
    <t>a. Jika unit kerja telah mengimplementasikan seluruh aturan disiplin/kode etik/kode perilaku yang ditetapkan organisasi dan juga membuat inovasi terkait aturan disiplin/kode etik/kode perilaku yang sesuai dengan karakteristik unit kerja
b. Jika unit kerja telah mengimplementasikan seluruh aturan disiplin/kode etik/kode perilaku yang ditetapkan organisasi
c. Jika unit kerja telah mengimplementasikan sebagian aturan disiplin/kode etik/kode perilaku yang ditetapkan organisasi
d. Jika unit kerja belum mengimplementasikan aturan disiplin/kode etik/kode perilaku yang ditetapkan organisasi</t>
  </si>
  <si>
    <t>STTAL dalam menerapkan disiplin dengan  upaya dan kegiatan yang dilaksanakan sesuai dengan tugas pokok yang diberikan oleh STTAL.  Dalam melaksanakan penegakan disiplin diarahkan ke dala pembentukan karakter yang didasarkan pada aturan disiplin dan kode etik.
Data Dukung:
a. Perkasal 30 tentang sanksi administrasi
b. Pembinaan personel DPB
c. Dokumen pelaksanaan Gaktib;
d. SOP Pengamanan personel.
e. Rekapitulasi penyelesaian perkara
f.Penjatuhan hukuman personel
g.Sanksi administrasi
h. Kep tata kehiupan kampus
i. SOP pengamanan personel
j. Kep Dewan Senat</t>
  </si>
  <si>
    <t>https://drive.google.com/drive/folders/1ExG5idNRqgRw8A2NjMPQgHP4Dm06911a?usp=share_link</t>
  </si>
  <si>
    <t xml:space="preserve">Pemeriksaan terhadap semua Dokumen dan Foto kegiatan yang ada dalam Link Bukti Dukung, dapat dipenuhi kriteria jawaban “B” bahwa unit kerja telah mengimplementasikan seluruh aturan disiplin/kode etik/kode perilaku yang ditetapkan organisasi
</t>
  </si>
  <si>
    <t>vi.</t>
  </si>
  <si>
    <t xml:space="preserve">Sistem Informasi Kepegawaian </t>
  </si>
  <si>
    <t>Data informasi kepegawaian unit kerja telah dimutakhirkan secara berkala</t>
  </si>
  <si>
    <t>a. Jika data informasi kepegawaian unit kerja dapat diakses oleh pegawai dan dimutakhirkan setiap ada perubahan data pegawai
b. Jika data informasi kepegawaian unit kerja dapat diakses oleh pegawai dan  dimutakhirkan namun secara berkala
c. Jika data informasi kepegawaian unit kerja belum dimutakhirkan</t>
  </si>
  <si>
    <t>STTAL dalam memberikan data informasi personel yang terupdate melalui Sistem informasi  Personel. Melalui Sisinfopers dapat diketahui riwayat hidup dan data-data lengkap tentang personel tersebut mulai dari riwayat pendidian, jabatan dan kompetensi yang dimiliki serta perubahan pangkat dan jabatan. Update data personel STTAL dilaksanakan setiap satu minggu sekali dengan mengirimkan laporan mingguan personel ke Komando atas.  Melalui sisinfo pers dapat diketahui kekosongan jabatan, perencanaan pengembangan personel dan mengetahui persentase pemenuhan DSP (daftar susunan personel)
Data Dukung: 
a. Laporan mingguan personel
b.Sisinfopers
c.Laporan Mutasi personel
d.aplikasi E kinerja
e.Laporan Kekuatan Personel Feb
f.Laporan kekuatan Personel Nov</t>
  </si>
  <si>
    <t>https://drive.google.com/drive/folders/1_VCavme0n6AOqGFvUKKwpmtiC8Dy_WPn?usp=sharing</t>
  </si>
  <si>
    <t xml:space="preserve">Pemeriksaan terhadap semua Dokumen dan Foto kegiatan yang ada dalam Link Bukti Dukung, dapat dipenuhi kriteria jawaban “B” bahwa data informasi kepegawaian unit kerja dapat diakses oleh pegawai dan  dimutakhirkan namun secara berkala.
</t>
  </si>
  <si>
    <t>Keterlibatan Pimpinan</t>
  </si>
  <si>
    <t>Unit kerja telah melibatkan pimpinan secara langsung pada saat penyusunan perencanaan</t>
  </si>
  <si>
    <t>a. Jika pimpinan selalu terlibat dalam seluruh tahapan penyusunan perencanaan
b. Jika pimpinan ikut terlibat dalam sebagian tahapan penyusunan perencanaan
c. Jika tidak ada keterlibatan pimpinan dalam penyusunan perencanaan (hanya menandatangani)</t>
  </si>
  <si>
    <t xml:space="preserve">Dalam setiap merencanakan kegiatan utama STTAL Komandan selalu terlibat dalam proses perencanaannya. Perencanaan kegiatan utama berkaitan dengan kegiatan operasional penyelenggaraan pendidikan penelitian dan pengabdian kepada masyarakat sampai dengan monitoring dan evaluasinya. Komandan STTAL selalu terlibat  dalam proses perencanaan kegiatan STTAL tidak hanya identik dengan memimpin rapat, membuat kebijakan internal, penandatanganan surat atau laporan, laporan tertulis yang disampaikan kepada Komando atas. 
Data Dukung:
a. Dokumen Renstra;
b. Dokumen  Renja;
c. Dokumen Perkin
d. Dokumen RKA
e. Undangan, Daftar hadir, Notulen rapat
</t>
  </si>
  <si>
    <t>https://drive.google.com/drive/folders/1AbmClvgqcp_0VfQjwz3-TLBZ3yTdUN--?usp=sharing</t>
  </si>
  <si>
    <t xml:space="preserve">Pemeriksaan terhadap semua Dokumen dan Foto kegiatan yang ada dalam Link Bukti Dukung, dapat dipenuhi kriteria jawaban “B” bahwa pimpinan ikut terlibat dalam sebagian tahapan penyusunan perencanaan
</t>
  </si>
  <si>
    <t>Unit kerja telah melibatkan secara langsung pimpinan saat penyusunan penetapan kinerja</t>
  </si>
  <si>
    <t>a. Jika pimpinan selalu terlibat dalam seluruh tahapan penyusunan perjanjian kinerja
b. Jika pimpinan terlibat dalam sebagian tahapan penyusunan perjanjian kinerja
c. Jika tidak ada keterlibatan pimpinan dalam penyusunan perjanjian kinerja</t>
  </si>
  <si>
    <t xml:space="preserve">Komandan STTAL selalu memimpin proses penyusunan perjanjian kinerja STTAL.  Dalam proses penyusunannya Komandan STTAL dibantu oleh unsur pembantu pimpinan terlibat sehingga semua bagian mengetahui target kinerja yang harus dicapai
Data Dukung:
a.  Undangan rapat  penyusunan perkin
b.  Daftar hadir rapat penyusunan perkin
c.  Bahan/slide rapat penyusunan perkin.
d.  Dokumentasi rapat penyusunan perkin
e.  Notulen/lap hasil rapat penyusunan perkin
f.  Dokumen Perjanjian Kinerja.
</t>
  </si>
  <si>
    <t>https://drive.google.com/drive/folders/1Nr2_4qaVuLwu0yDqovgI-y2Qr3dGAwqq?usp=sharing</t>
  </si>
  <si>
    <t xml:space="preserve">Dalam konteks pertanyaan belum sepenuhnya sesuai dengan pilihan kriteria "A" sesuai dengan dokumen yang diinput kedalam bukti data dukung dalam Lionk tidak tergambarkan seluruh tahapan pimpinan terlibat dalam penyusunan penetapan kinerja. bahwa kriteria yang dapat terpenuhi sesuai dokumen didalam link bukti dukung adalah jawaban "B". yaitu
pimpinan terlibat dalam sebagian tahapan penyusunan perjanjian kinerja
</t>
  </si>
  <si>
    <t>Pimpinan memantau pencapaian kinerja secara berkala</t>
  </si>
  <si>
    <t>a. Jika pimpinan selalu terlibat dalam seluruh pemantauan pencapaian kinerja dan menindaklanjuti hasil pemantauan
b. Jika pimpinan unit kerja terlibat dalam seluruh pemantauan pencapaian kinerja tetapi tidak ada tindak lanjut hasil pemantauan
c. Jika pimpinan unit kerja terlibat dalam sebagian pemantauan pencapaian kinerja
d. Jika tidak ada keterlibatan pimpinan dalam pemantauan pencapaian kinerja</t>
  </si>
  <si>
    <t xml:space="preserve">Komandan STTAL dan para unsur pembantu pimpinan secara langsung memonitor kegiatan utama yang dilaksanakan oleh STTAL terutama dalam pelaksanaan penyelenggaraan tugas pokok secara berkala tiap bulan.
Data Dukung:
a. Laporan pencapaian kinerja monev
b. Laporan pencapaian Monev Sakti
c. Laporan pencapaian Om Span
d. Laporan pencapaian Monev SIRUP
e. Laporan daya serap secara berkala.
f.  Laporan Evaluasi Prokera STTAL
g. laporan Evaluasi Pendidikan STTAL
</t>
  </si>
  <si>
    <t>https://drive.google.com/drive/folders/15TT_dbDlEODsya3vhuoNUbibtOrs9a4o?usp=sharing</t>
  </si>
  <si>
    <t xml:space="preserve">Pemeriksaan terhadap semua Dokumen dan Foto kegiatan yang ada dalam Link Bukti Dukung, dapat dipenuhi kriteria jawaban “B” 
yaitu pimpinan unit kerja terlibat dalam seluruh pemantauan pencapaian kinerja tetapi tidak ada tindak lanjut hasil pemantauan
</t>
  </si>
  <si>
    <t xml:space="preserve">Pengelolaan Akuntabilitas Kinerja </t>
  </si>
  <si>
    <t>Dokumen perencanaan kinerja sudah ada</t>
  </si>
  <si>
    <t>ya, jika unit kerja memiliki dokumen perencanaan kinerja lengkap</t>
  </si>
  <si>
    <t xml:space="preserve">Dokumen Perencanaan Kinerja merupakan panduan sebagai dasar melaksanakan kegiatan yg di susun secara bertahap menurut Grand Desain  STTAL sehingga dalam kurun waktu yang telah ditentukan akan tercapai suatu Postur  STTAL yang di inginkan. Dokumen perencanaan diperlukan agar tujuan atau sasaran yang ingin dicapai dalam melaksanakan suatu kegiatan bisa diukur pencapaiannya nanti ketika kegiatan sudah terselenggara.
Data Dukung:
1. Laporan Kemajuan Kontrak  STTAL 2022
2. Laporan Pelaksanaan Anggaran Belanja Modal  STTAL 2022
3. Perjanjian Kinerja  STTAL TNI AL TA 2022
4. Lapevalak Program dan Anggaran  STTAL TA 2022
5. Renstra  STTAL 2020-2024
6. Renopsdik STTAL
</t>
  </si>
  <si>
    <t>https://drive.google.com/drive/folders/1J0MOZ0ma8ZE4HxMsmqeps9i3ebaJP17E?usp=sharing</t>
  </si>
  <si>
    <t xml:space="preserve">Pemeriksaan terhadap Dokumen dalam Link Bukti Dukung telah memenuhi kriteria jawaban “Ya” bahwa  unit kerja memiliki dokumen perencanaan kinerja lengkap
</t>
  </si>
  <si>
    <t>Perencanaan kinerja telah berorientasi hasil</t>
  </si>
  <si>
    <t>ya, jika perencanaan kinerja telah berorientasi hasil</t>
  </si>
  <si>
    <t>STTAL telah menyusun dokumen perencanaan kegiatan dimana dokumen perencanaan tersebut  berorientasi pada hasil dan juga mampu selaras dengan capaian IKU yang sudah ditentukan. 
Perencanaan kinerja secara umum berorientasi kepada Outcome yang mendukung Tupoksi  STTAL
Data Dukung:
a.  Renstra  STTAL 2020-2024
b. Usulan RKA  STTAL RM TA 2023
c.Rengiat Satker  STTAL
d.Laporan Tutup Buku TA 2022
e. Lapevalak Program dan Anggaran  STTAL TA 2022 
f. LAKIP  STTAL TA 2022
g. Laporan Pengadaan Barang dan Jasa 2022
h. Lapjuminsik Kontrak  STTAL bulan Januari sd Desember 2022
i. Rencana Kerja (Renja)  STTAL 2022
j. Perjanjian Kinerja  STTAL TA 2022</t>
  </si>
  <si>
    <t>https://drive.google.com/drive/folders/185c1yWXPLhQ548Ed9Yy4nc05hPMXH6St?usp=sharing</t>
  </si>
  <si>
    <t xml:space="preserve">Pemeriksaan terhadap Dokumen dalam Link Bukti Dukung telah memenuhi kriteria jawaban “Ya” bahwa  perencanaan kinerja telah berorientasi hasil
</t>
  </si>
  <si>
    <t>Terdapat penetapan Indikator Kinerja Utama (IKU)</t>
  </si>
  <si>
    <t>ya, jika unit kerja memiliki IKU</t>
  </si>
  <si>
    <t xml:space="preserve">IKU merupakan ukuran keberhasilan dari suatu tujuan dan sasaran strategis organisasi STTAL sehingga diperoleh informasi kinerja yang penting dan diperlukan dalam menyelenggarakan manajemen kinerja secara baik serta diperolehnya ukuran keberhasilan dari pencapaian suatu tujuan dan sasaran strategis STTAL yang digunakan untuk perbaikkan kinerja dan peningkatan akuntabilitas kinerja.
Data Dukung:
a.  Renja  STTAL 2022
b.  Perjanjian Kinerja  STTAL TA 2022
c.   LAKIP  STTAL TA 2022
d.   IKU 2022
e.   Daftar hadir rapat dan notulen IKU
</t>
  </si>
  <si>
    <t>https://drive.google.com/drive/folders/1IPdKOwunIu1pqkX7VmrkcW4XI-csgWb-?usp=sharing</t>
  </si>
  <si>
    <t>Pemeriksaan terhadap Dokumen dalam Link Bukti Dukung telah memenuhi kriteria jawaban “Ya” bahwa  unit kerja memiliki IKU</t>
  </si>
  <si>
    <t>Indikator kinerja telah telah memenuhi kriteria SMART</t>
  </si>
  <si>
    <t>a. Jika seluruh indikator kinerja telah SMART
b. Jika sebagian besar indikator kinerja telah SMART
c. Jika sebagian kecil indikator kinerja telah SMART
d. Jika belum ada indikator kinerja yang SMART</t>
  </si>
  <si>
    <t>Indikator kinerja utama dan dokumen perencanaan kegiatan utama STTAL memiliki kualitas sehingga bisa dijadikan pedoman dan tujuan sasaran yang diinginkan bisa tercapai dan terukur oleh karena itu salah satu pedoman yang harus dipenuhi adalah SMART yaitu dokumen yang (spesifik, terukur, dapat dicapai, relevan dan dalam batas waktu tertentu yang sudah ditentukan) SMART bisa dilihat dari pasal tujuan, sasaran, waktu pelaksanaan kegiatan, 
Data Dukung:
a. Rancangan Rencana Kerja (Renja)  STTAL 2022
b. LAKIP  STTAL TA 2022
c. Perkin STTAL TA 2022 
d. Laporan Tutup Buku TA 2022
e. IKU 2022
f. Renopsdik</t>
  </si>
  <si>
    <t>https://drive.google.com/drive/folders/1_yGFowhuiy5vJSibN6awG7RyT_iNe-ZP?usp=sharing</t>
  </si>
  <si>
    <t xml:space="preserve">Pemeriksaan terhadap semua Dokumen dan Foto kegiatan yang ada dalam Link Bukti Dukung, dapat dipenuhi kriteria jawaban “B” </t>
  </si>
  <si>
    <t>Laporan kinerja telah disusun tepat waktu</t>
  </si>
  <si>
    <t>Ya, jika unit kerja telah menyusun laporan kinerja tepat waktu</t>
  </si>
  <si>
    <t xml:space="preserve">Laporan kinerja  STTAL berfungsi sebagai alat penilai, pengendali dan pemacu kinerja setiap unit organisasi internal dan sekaligus sebagai upaya pelaksanaan Reformasi Birokrasi dan Zona Integritas.
Laporan kinerja berisi tentang target kinerja dan realisasi serta hasil capaian seluruh kegiatan di STTAL 
Data Dukung:
a.Laporan Tutup Buku TA 2022
b. LAKIP  STTAL TA 2022
c. Lapjuminsik Kontrak  STTAL bulan Januari sd Desember 2022
d. Laporan Pengadaan Barang dan Jasa 2022 dalam aplikasi SAKTI.
e.Laporan pencapaian kinerja berdasarkan aplikasi sakti, SmArt, OMSPAN, E-Monev Bappenas yang tepat waktu
</t>
  </si>
  <si>
    <t>https://drive.google.com/drive/folders/1e5n28tkapIiGvyXvwvak3lNPByzQao6L?usp=sharing</t>
  </si>
  <si>
    <t>Pemeriksaan terhadap Dokumen dalam Link Bukti Dukung telah memenuhi kriteria jawaban “Ya” bahwa  unit kerja telah menyusun laporan kinerja tepat waktu</t>
  </si>
  <si>
    <t>Laporan kinerja telah memberikan informasi tentang kinerja</t>
  </si>
  <si>
    <t>a. Jika seluruh pelaporan kinerja telah memberikan informasi tentang kinerja
b. Jika sebagian pelaporan kinerja belum memberikan informasi tentang kinerja
c. Jika seluruh pelaporan kinerja belum memberikan informasi tentang kinerja</t>
  </si>
  <si>
    <t xml:space="preserve">Laporan kinerja disusun dalam rangka mewujudkan akuntabilitas  STTAL setiap tahunnya. Laporan kinerja berisi ikhtisar pencapaian sasaran sebagaimana yang telah ditetapkan dalam perjanjian kinerja. pelaporan kinerja berisi tentang pencapaian tujuan dan sasaran organisasi; realisasi , pencapaian indikator kinerja, pencapaian kinerja yang memuat hambatan dan permasalahan yang dihadapi  serta langkah antisipasi ke depan yang dilakukan; dan capaian indikator kinerja tahun berjalan dengan target rencana strategis.Dalam pelaporannya STTAL telah menggunakan aplikasi Simak BMN, Saiba maupun Sakti
Data Dukung:
a. LAKIP  STTAL TA 2022
b. Lap SIMAK 2022
c. Lap SAIBA 2022
d. Lap Sakti 
</t>
  </si>
  <si>
    <t>https://drive.google.com/drive/folders/1zpLXuGnKYoJK-mvmUxy96WQHNGcTDips?usp=sharing</t>
  </si>
  <si>
    <t>g.</t>
  </si>
  <si>
    <t>Terdapat sistem informasi/mekanisme informasi kinerja</t>
  </si>
  <si>
    <t>ya, jika terdapat sistem informasi/mekanisme informasi kinerja</t>
  </si>
  <si>
    <t>Tidak</t>
  </si>
  <si>
    <t>STTAL dalam setiap kegiatan utama  yang berkaitan dengan pendidikan, penelitian dan pengabdian kepada masyarakat berdasarkan fungsi organisasi STTAL dalam memberikan  informasinya dapat dimonitor oleh seluruh bagian di STTAL  Dengan melalui sistem informasi maka seluruh bagian di STTAL dapat mengetahui tentang target, realisasi dan hasil capaian dari suatu program/kegiatan yang harus dipenuhi
Data Dukung:
a.Laporan Penilaian Kinerja Individu
b.Laporan Penilaian Beban Kerja
c.Aplikasi E-Kinerja
d. Laporan pencapaian kinerja berdasarkan aplikasi sakti, SmArt, OMSPAN, E-Monev Bappenas;
d. Laporan evaluasi pelaksanaan pendidikan STTAL;</t>
  </si>
  <si>
    <t>https://drive.google.com/drive/folders/13RV79jk7nKicLRtc4n8ghxXpdHK-whY2?usp=sharing</t>
  </si>
  <si>
    <t>Pemeriksaan terhadap Dokumen dalam Link Bukti Dukung telah memenuhi kriteria jawaban “Ya” bahwa terdapat sistem informasi/mekanisme informasi kinerja</t>
  </si>
  <si>
    <t>h</t>
  </si>
  <si>
    <t>Unit kerja telah berupaya meningkatkan kapasitas SDM yang menangangi akuntabilitas kinerja</t>
  </si>
  <si>
    <t>a. Jika seluruh SDM pengelola akuntabilitas kinerja kompeten
b. Jika sebagian SDM pengelola akuntabilitas kinerja kompeten
c. Jika seluruh SDM pengelola akuntabilitas kinerja belum ada yang kompeten</t>
  </si>
  <si>
    <t>Organisasi  STTAL selalu terus berupaya untuk meningkatkan kapabilitas SDM yang membidangi Akuntabilitas dan meningkatkan kemampuan dalam menunjang tugas pokok STTAL,kegiatan program dan anggaran maupun pelatihan. upaya untuk dapat meningkatkan kemampuan dibidang akuntabilitas  dilaksanakan dalam rangka menunjang  dalam pencapaian tugas pokok STTAL, kegiatan yang dilaksanakan bisa merupakan kegiatan program, kegiatan yang dilaksanakan oleh satuan lain maupun latihan dalam satuan yang dilaksanakan STTAL
Data Dukung:
a. Sertifikat hasil pelatihan sebagai bendahara
b..Sertifikat pelatihan/Bimtek aplikasi Sirup 2.3 dan SPSE 4.3
c. Sertifikat Bimtek aplikasi monev Renbang Bappenas
d.Sertifikat kursus akuntansi</t>
  </si>
  <si>
    <t>https://drive.google.com/drive/folders/1fdgMW5l15lcyp8zHhpsVL8t3EJ6plebJ?usp=sharing</t>
  </si>
  <si>
    <t>Meningkatnya capaian kinerja unit kerja</t>
  </si>
  <si>
    <t xml:space="preserve">Persentase Sasaran dengan capaian 100% atau lebih </t>
  </si>
  <si>
    <t>Persentase diperoleh dari Jumlah Sasaran Kinerja yang tercapai 100% atau lebih dibagi dengan Jumlah Sasaran Kinerja</t>
  </si>
  <si>
    <t>%</t>
  </si>
  <si>
    <t xml:space="preserve">- Jumlah Sasaran Kinerja </t>
  </si>
  <si>
    <t>Jumlah</t>
  </si>
  <si>
    <t xml:space="preserve">Sasaran kinerja yang menjadi target  STTAL dalam pengoptimalan tugas tercapainya sasaran kinerja  STTAL yang ditargetkan
Data Dukung:
Laporan pelaksanaan Prokera
</t>
  </si>
  <si>
    <t>https://drive.google.com/drive/folders/1xE81nEnUhYfb8VASh9oHP5BAwN6zYGLL?usp=sharing</t>
  </si>
  <si>
    <t xml:space="preserve">- Jumlah Sasaran Kinerja yang tercapai 100% atau lebih </t>
  </si>
  <si>
    <t>Sasaran kinerja yang telah dilaksanakan oleh  STTAL dalam pengoptimalan tugas dan jumlah sasaran kinerja yang telah tercapai
Data Dukung:
Laporan Capaian Sasaran Kinerja</t>
  </si>
  <si>
    <t>https://drive.google.com/drive/folders/1_Ih9hkhNf2A7TpQ-ExoHrlpIgxUzzWWQ?usp=sharing</t>
  </si>
  <si>
    <r>
      <rPr>
        <b/>
        <sz val="12"/>
        <color theme="1"/>
        <rFont val="Bookman Old Style"/>
      </rPr>
      <t xml:space="preserve">Pemberian </t>
    </r>
    <r>
      <rPr>
        <b/>
        <i/>
        <sz val="12"/>
        <color theme="1"/>
        <rFont val="Bookman Old Style"/>
      </rPr>
      <t>Reward and Punishment</t>
    </r>
  </si>
  <si>
    <t>Hasil Capaian/Monitoring Perjanjian Kinerja telah dijadikan dasar sebagai pemberian reward and punishment bagi organisasi</t>
  </si>
  <si>
    <r>
      <rPr>
        <sz val="12"/>
        <color theme="1"/>
        <rFont val="Bookman Old Style"/>
      </rPr>
      <t xml:space="preserve">a. Seluruh capaian kinerja (Perjanjian Kinerja) merupakan unsur dalam pemberian </t>
    </r>
    <r>
      <rPr>
        <i/>
        <sz val="12"/>
        <color theme="1"/>
        <rFont val="Bookman Old Style"/>
      </rPr>
      <t>reward and punishment</t>
    </r>
    <r>
      <rPr>
        <sz val="12"/>
        <color theme="1"/>
        <rFont val="Bookman Old Style"/>
      </rPr>
      <t xml:space="preserve">
b. Sebagian besar Capaian Kinerja (lebih dari 50% Perjanjian kinerja) merupakan unsur dalam pemberian </t>
    </r>
    <r>
      <rPr>
        <i/>
        <sz val="12"/>
        <color theme="1"/>
        <rFont val="Bookman Old Style"/>
      </rPr>
      <t>reward and punishment</t>
    </r>
    <r>
      <rPr>
        <sz val="12"/>
        <color theme="1"/>
        <rFont val="Bookman Old Style"/>
      </rPr>
      <t xml:space="preserve">
c. Sebagian kecil Capaian Kinerja (kurang dari 50% Perjanjian kinerja) merupakan unsur dalam pemberian </t>
    </r>
    <r>
      <rPr>
        <i/>
        <sz val="12"/>
        <color theme="1"/>
        <rFont val="Bookman Old Style"/>
      </rPr>
      <t>reward and punishment</t>
    </r>
    <r>
      <rPr>
        <sz val="12"/>
        <color theme="1"/>
        <rFont val="Bookman Old Style"/>
      </rPr>
      <t xml:space="preserve">
d. Capaian Kinerja (Perjanjian kinerja) belum menjadi unsur dalam pemberian </t>
    </r>
    <r>
      <rPr>
        <i/>
        <sz val="12"/>
        <color theme="1"/>
        <rFont val="Bookman Old Style"/>
      </rPr>
      <t>reward and punishment</t>
    </r>
  </si>
  <si>
    <t xml:space="preserve">Hasil capaian/monitoring perjanjian kinerja telah dijadikan dasar sebagai pemberian reward and punishment bagi organisasi untuk memotivasi prajurit untuk bekerja lebih baik
Data Dukung:
a.Perjanjian kinerja  STTAL
b.LAKIP  STTAL
c.Laporan penilaian kinerja individu
d.Penilaian kinerja individu
e.Pemberian reward dari  STTAL
f.Sosialisasi E-Kinerja 2022
</t>
  </si>
  <si>
    <t>https://drive.google.com/drive/folders/1rMZaJhX7nYyOn8Yv8LSUEf0GrYQsMSTz?usp=sharing</t>
  </si>
  <si>
    <t xml:space="preserve">Pemeriksaan terhadap semua Dokumen dan Foto kegiatan yang ada dalam Link Bukti Dukung, dapat dipenuhi kriteria jawaban “B” , </t>
  </si>
  <si>
    <t>iii.</t>
  </si>
  <si>
    <t>Kerangka Logis Kinerja</t>
  </si>
  <si>
    <t xml:space="preserve">Apakah terdapat penjenjangan kinerja ((Kerangka Logis Kinerja) yang mengacu pada kinerja utama  organisasi dan dijadikan dalam penentuan kinerja seluruh pegawai? </t>
  </si>
  <si>
    <t>a. terdapat Kerangka Logis kinerja yang mengacu pada kinerja utama organisasi  dan digunakan dalam penjabaran kinerja seluruh pegawai
b. terdapat  Kerangka Logis kinerja yang mengacu pada kinerja utama organisasi namun belum digunakan dalam penjabaran kinerja seluruh pegawai
c. Kerangka Logis kinerja ada namun belum mengacu pada kinerja utama organisasi dan belum digunakan dalam penjabaran kinerja seluruh pegawai
d. Kerangka Logis kinerja belum ada</t>
  </si>
  <si>
    <t xml:space="preserve">Terdapat Rancangan Rencana Kerja pada kinerja utama organisasi dan dijadikan dalam penentuan kinerja seluruh prajurit sehingga Prajurit lebih terarah dalam bekerja sesuai dengan Rancangan Rencana Kerja
Data Dukung:
a. Rancangan Rencana Kerja
b. DSP Satuan
c. Petunjuk Kerja Personel 
</t>
  </si>
  <si>
    <t>https://drive.google.com/drive/folders/1SNAd2Y-sjZLH5iVbm5a3Pyco0bnb2Lh-?usp=sharing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</si>
</sst>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9" x14ac:knownFonts="1">
    <font>
      <sz val="11"/>
      <color theme="1"/>
      <name val="Calibri"/>
      <family val="2"/>
      <charset val="1"/>
      <scheme val="minor"/>
    </font>
    <font>
      <sz val="11"/>
      <color theme="1"/>
      <name val="Calibri"/>
      <family val="2"/>
      <charset val="1"/>
      <scheme val="minor"/>
    </font>
    <font>
      <u/>
      <sz val="11"/>
      <color theme="10"/>
      <name val="Calibri"/>
      <family val="2"/>
      <charset val="1"/>
      <scheme val="minor"/>
    </font>
    <font>
      <b/>
      <sz val="14"/>
      <color theme="1"/>
      <name val="Bookman Old Style"/>
      <family val="1"/>
    </font>
    <font>
      <sz val="14"/>
      <color theme="1"/>
      <name val="Calibri"/>
    </font>
    <font>
      <b/>
      <sz val="14"/>
      <color theme="0"/>
      <name val="Bookman Old Style"/>
    </font>
    <font>
      <sz val="11"/>
      <name val="Calibri"/>
    </font>
    <font>
      <b/>
      <sz val="14"/>
      <color rgb="FFFFFFFF"/>
      <name val="Bookman Old Style"/>
    </font>
    <font>
      <sz val="11"/>
      <color theme="1"/>
      <name val="Calibri"/>
    </font>
    <font>
      <b/>
      <sz val="14"/>
      <color rgb="FF000000"/>
      <name val="Bookman Old Style"/>
    </font>
    <font>
      <b/>
      <sz val="14"/>
      <color theme="1"/>
      <name val="Bookman Old Style"/>
    </font>
    <font>
      <b/>
      <sz val="12"/>
      <color rgb="FF000000"/>
      <name val="Bookman Old Style"/>
    </font>
    <font>
      <b/>
      <sz val="12"/>
      <color theme="1"/>
      <name val="Bookman Old Style"/>
    </font>
    <font>
      <sz val="12"/>
      <color theme="1"/>
      <name val="Bookman Old Style"/>
    </font>
    <font>
      <sz val="12"/>
      <name val="Bookman Old Style"/>
      <family val="1"/>
    </font>
    <font>
      <sz val="11"/>
      <color theme="1"/>
      <name val="Calibri"/>
      <scheme val="minor"/>
    </font>
    <font>
      <sz val="12"/>
      <color theme="1"/>
      <name val="Bookman Old Style"/>
      <family val="1"/>
    </font>
    <font>
      <i/>
      <sz val="12"/>
      <color theme="1"/>
      <name val="Bookman Old Style"/>
    </font>
    <font>
      <b/>
      <sz val="18"/>
      <color rgb="FFFFFFFF"/>
      <name val="Bookman Old Style"/>
    </font>
    <font>
      <sz val="14"/>
      <color theme="1"/>
      <name val="Bookman Old Style"/>
    </font>
    <font>
      <sz val="12"/>
      <color rgb="FF000000"/>
      <name val="Bookman Old Style"/>
    </font>
    <font>
      <sz val="12"/>
      <color theme="1"/>
      <name val="Calibri"/>
    </font>
    <font>
      <sz val="11"/>
      <color theme="1"/>
      <name val="Bookman Old Style"/>
    </font>
    <font>
      <b/>
      <sz val="16"/>
      <color rgb="FFFFFFFF"/>
      <name val="Bookman Old Style"/>
    </font>
    <font>
      <sz val="16"/>
      <color theme="1"/>
      <name val="Calibri"/>
    </font>
    <font>
      <b/>
      <sz val="16"/>
      <color rgb="FF000000"/>
      <name val="Bookman Old Style"/>
    </font>
    <font>
      <sz val="13"/>
      <color theme="1"/>
      <name val="Bookman Old Style"/>
      <family val="1"/>
    </font>
    <font>
      <b/>
      <sz val="12"/>
      <color rgb="FF000000"/>
      <name val="Bookman Old Style"/>
      <family val="1"/>
    </font>
    <font>
      <b/>
      <i/>
      <sz val="12"/>
      <color theme="1"/>
      <name val="Bookman Old Style"/>
    </font>
  </fonts>
  <fills count="11">
    <fill>
      <patternFill patternType="none"/>
    </fill>
    <fill>
      <patternFill patternType="gray125"/>
    </fill>
    <fill>
      <patternFill patternType="solid">
        <fgColor theme="1"/>
        <bgColor theme="1"/>
      </patternFill>
    </fill>
    <fill>
      <patternFill patternType="solid">
        <fgColor theme="1"/>
        <bgColor rgb="FF274E13"/>
      </patternFill>
    </fill>
    <fill>
      <patternFill patternType="solid">
        <fgColor rgb="FFDAEEF3"/>
        <bgColor rgb="FFDAEEF3"/>
      </patternFill>
    </fill>
    <fill>
      <patternFill patternType="solid">
        <fgColor rgb="FF44546A"/>
        <bgColor rgb="FF44546A"/>
      </patternFill>
    </fill>
    <fill>
      <patternFill patternType="solid">
        <fgColor rgb="FF8497B0"/>
        <bgColor rgb="FF8497B0"/>
      </patternFill>
    </fill>
    <fill>
      <patternFill patternType="solid">
        <fgColor rgb="FF8DB3E2"/>
        <bgColor rgb="FF8DB3E2"/>
      </patternFill>
    </fill>
    <fill>
      <patternFill patternType="solid">
        <fgColor rgb="FF8CB5E2"/>
        <bgColor rgb="FF8CB5E2"/>
      </patternFill>
    </fill>
    <fill>
      <patternFill patternType="solid">
        <fgColor rgb="FF8497AF"/>
        <bgColor rgb="FF8497AF"/>
      </patternFill>
    </fill>
    <fill>
      <patternFill patternType="solid">
        <fgColor theme="0"/>
        <bgColor indexed="64"/>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auto="1"/>
      </left>
      <right/>
      <top style="thin">
        <color auto="1"/>
      </top>
      <bottom style="thin">
        <color auto="1"/>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5" fillId="0" borderId="0"/>
  </cellStyleXfs>
  <cellXfs count="135">
    <xf numFmtId="0" fontId="0" fillId="0" borderId="0" xfId="0"/>
    <xf numFmtId="0" fontId="4" fillId="0" borderId="0" xfId="0" applyFont="1"/>
    <xf numFmtId="2" fontId="7" fillId="2" borderId="4"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0" fontId="7" fillId="0" borderId="5" xfId="0" applyNumberFormat="1"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0" xfId="0" applyFont="1"/>
    <xf numFmtId="0" fontId="11" fillId="0" borderId="4" xfId="0" applyFont="1" applyBorder="1" applyAlignment="1">
      <alignment vertical="top" wrapText="1"/>
    </xf>
    <xf numFmtId="49" fontId="12" fillId="0" borderId="4" xfId="0" applyNumberFormat="1" applyFont="1" applyBorder="1" applyAlignment="1">
      <alignment horizontal="center" vertical="top"/>
    </xf>
    <xf numFmtId="0" fontId="12" fillId="0" borderId="4" xfId="0" applyFont="1" applyBorder="1" applyAlignment="1">
      <alignment vertical="top"/>
    </xf>
    <xf numFmtId="0" fontId="12" fillId="0" borderId="4" xfId="0" applyFont="1" applyBorder="1" applyAlignment="1">
      <alignment vertical="top" wrapText="1"/>
    </xf>
    <xf numFmtId="2" fontId="11" fillId="0" borderId="4" xfId="0" applyNumberFormat="1" applyFont="1" applyBorder="1" applyAlignment="1">
      <alignment horizontal="center" vertical="center" wrapText="1"/>
    </xf>
    <xf numFmtId="2" fontId="11" fillId="0" borderId="4" xfId="0" applyNumberFormat="1" applyFont="1" applyBorder="1" applyAlignment="1">
      <alignment horizontal="left" vertical="top" wrapText="1"/>
    </xf>
    <xf numFmtId="10" fontId="11" fillId="0" borderId="1" xfId="0" applyNumberFormat="1" applyFont="1" applyBorder="1" applyAlignment="1">
      <alignment horizontal="center" vertical="center" wrapText="1"/>
    </xf>
    <xf numFmtId="10" fontId="11" fillId="0" borderId="5"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10" fontId="11" fillId="0" borderId="4" xfId="0" applyNumberFormat="1" applyFont="1" applyBorder="1" applyAlignment="1">
      <alignment horizontal="left" vertical="top" wrapText="1"/>
    </xf>
    <xf numFmtId="0" fontId="12" fillId="0" borderId="4" xfId="0" applyFont="1" applyBorder="1" applyAlignment="1">
      <alignment horizontal="center" vertical="top"/>
    </xf>
    <xf numFmtId="2" fontId="12" fillId="0" borderId="4" xfId="0" applyNumberFormat="1" applyFont="1" applyBorder="1" applyAlignment="1">
      <alignment horizontal="center" vertical="center" wrapText="1"/>
    </xf>
    <xf numFmtId="2" fontId="12" fillId="0" borderId="4" xfId="0" applyNumberFormat="1" applyFont="1" applyBorder="1" applyAlignment="1">
      <alignment horizontal="center" vertical="top" wrapText="1"/>
    </xf>
    <xf numFmtId="10" fontId="12" fillId="0" borderId="1" xfId="0" applyNumberFormat="1" applyFont="1" applyBorder="1" applyAlignment="1">
      <alignment horizontal="center" vertical="center" wrapText="1"/>
    </xf>
    <xf numFmtId="10" fontId="12" fillId="0" borderId="5"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0" fontId="12" fillId="0" borderId="4" xfId="0" applyNumberFormat="1" applyFont="1" applyBorder="1" applyAlignment="1">
      <alignment horizontal="left" vertical="top" wrapText="1"/>
    </xf>
    <xf numFmtId="0" fontId="13" fillId="0" borderId="4" xfId="0" applyFont="1" applyBorder="1" applyAlignment="1">
      <alignment horizontal="center" vertical="top"/>
    </xf>
    <xf numFmtId="0" fontId="13" fillId="0" borderId="4" xfId="0" applyFont="1" applyBorder="1" applyAlignment="1">
      <alignment vertical="top" wrapText="1"/>
    </xf>
    <xf numFmtId="2" fontId="13" fillId="0" borderId="4" xfId="0" applyNumberFormat="1" applyFont="1" applyBorder="1" applyAlignment="1">
      <alignment horizontal="center" vertical="center" wrapText="1"/>
    </xf>
    <xf numFmtId="0" fontId="14" fillId="0" borderId="6" xfId="0" applyFont="1" applyBorder="1" applyAlignment="1" applyProtection="1">
      <alignment horizontal="center" vertical="center" wrapText="1"/>
      <protection locked="0"/>
    </xf>
    <xf numFmtId="2" fontId="8" fillId="0" borderId="4" xfId="0" applyNumberFormat="1" applyFont="1" applyBorder="1" applyAlignment="1">
      <alignment horizontal="center" vertical="center" wrapText="1"/>
    </xf>
    <xf numFmtId="10" fontId="13" fillId="0" borderId="1" xfId="0" applyNumberFormat="1" applyFont="1" applyBorder="1" applyAlignment="1">
      <alignment horizontal="center" vertical="center"/>
    </xf>
    <xf numFmtId="10" fontId="13" fillId="0" borderId="5" xfId="0" applyNumberFormat="1" applyFont="1" applyBorder="1" applyAlignment="1">
      <alignment horizontal="center" vertical="center"/>
    </xf>
    <xf numFmtId="0" fontId="13" fillId="4" borderId="4" xfId="0" applyFont="1" applyFill="1" applyBorder="1" applyAlignment="1">
      <alignment horizontal="center" vertical="center" wrapText="1"/>
    </xf>
    <xf numFmtId="10" fontId="13" fillId="0" borderId="4" xfId="0" applyNumberFormat="1" applyFont="1" applyBorder="1" applyAlignment="1">
      <alignment horizontal="center" vertical="center"/>
    </xf>
    <xf numFmtId="0" fontId="13" fillId="0" borderId="4" xfId="0" applyFont="1" applyBorder="1" applyAlignment="1">
      <alignment horizontal="left" vertical="top" wrapText="1"/>
    </xf>
    <xf numFmtId="10" fontId="8" fillId="0" borderId="3" xfId="0" applyNumberFormat="1" applyFont="1" applyBorder="1" applyAlignment="1">
      <alignment vertical="top"/>
    </xf>
    <xf numFmtId="2" fontId="8" fillId="0" borderId="4" xfId="0" applyNumberFormat="1" applyFont="1" applyBorder="1" applyAlignment="1">
      <alignment vertical="top"/>
    </xf>
    <xf numFmtId="10" fontId="2" fillId="0" borderId="6" xfId="2" applyNumberFormat="1" applyFill="1" applyBorder="1" applyAlignment="1" applyProtection="1">
      <alignment horizontal="left" vertical="top" wrapText="1"/>
      <protection locked="0"/>
    </xf>
    <xf numFmtId="10" fontId="16" fillId="0" borderId="4" xfId="0" applyNumberFormat="1" applyFont="1" applyBorder="1" applyAlignment="1">
      <alignment vertical="top" wrapText="1"/>
    </xf>
    <xf numFmtId="10" fontId="16" fillId="0" borderId="7" xfId="1" applyNumberFormat="1" applyFont="1" applyFill="1" applyBorder="1" applyAlignment="1" applyProtection="1">
      <alignment horizontal="left" vertical="top" wrapText="1"/>
      <protection locked="0"/>
    </xf>
    <xf numFmtId="10" fontId="16" fillId="0" borderId="4" xfId="0" quotePrefix="1" applyNumberFormat="1" applyFont="1" applyBorder="1" applyAlignment="1">
      <alignment vertical="top" wrapText="1"/>
    </xf>
    <xf numFmtId="10" fontId="13" fillId="0" borderId="8" xfId="0" applyNumberFormat="1" applyFont="1" applyBorder="1" applyAlignment="1">
      <alignment vertical="top" wrapText="1"/>
    </xf>
    <xf numFmtId="0" fontId="13" fillId="0" borderId="4" xfId="0" applyFont="1" applyBorder="1" applyAlignment="1">
      <alignment horizontal="center" vertical="center"/>
    </xf>
    <xf numFmtId="10" fontId="13" fillId="0" borderId="4" xfId="0" applyNumberFormat="1" applyFont="1" applyBorder="1" applyAlignment="1">
      <alignment vertical="top" wrapText="1"/>
    </xf>
    <xf numFmtId="10" fontId="16" fillId="0" borderId="8" xfId="0" applyNumberFormat="1" applyFont="1" applyBorder="1" applyAlignment="1">
      <alignment vertical="top" wrapText="1"/>
    </xf>
    <xf numFmtId="0" fontId="15" fillId="0" borderId="0" xfId="3"/>
    <xf numFmtId="10" fontId="18" fillId="5" borderId="9" xfId="3" applyNumberFormat="1" applyFont="1" applyFill="1" applyBorder="1" applyAlignment="1">
      <alignment horizontal="center" vertical="center" wrapText="1"/>
    </xf>
    <xf numFmtId="164" fontId="18" fillId="5" borderId="9" xfId="3" applyNumberFormat="1" applyFont="1" applyFill="1" applyBorder="1" applyAlignment="1">
      <alignment horizontal="center" vertical="center" wrapText="1"/>
    </xf>
    <xf numFmtId="164" fontId="18" fillId="5" borderId="10" xfId="3" applyNumberFormat="1" applyFont="1" applyFill="1" applyBorder="1" applyAlignment="1">
      <alignment horizontal="center" vertical="center" wrapText="1"/>
    </xf>
    <xf numFmtId="0" fontId="8" fillId="0" borderId="0" xfId="3" applyFont="1" applyAlignment="1">
      <alignment horizontal="center" vertical="center"/>
    </xf>
    <xf numFmtId="0" fontId="8" fillId="0" borderId="0" xfId="3" applyFont="1"/>
    <xf numFmtId="10" fontId="9" fillId="6" borderId="4" xfId="3" applyNumberFormat="1" applyFont="1" applyFill="1" applyBorder="1" applyAlignment="1">
      <alignment horizontal="center" vertical="center" wrapText="1"/>
    </xf>
    <xf numFmtId="2" fontId="9" fillId="6" borderId="4" xfId="3" applyNumberFormat="1" applyFont="1" applyFill="1" applyBorder="1" applyAlignment="1">
      <alignment horizontal="center" vertical="center" wrapText="1"/>
    </xf>
    <xf numFmtId="10" fontId="19" fillId="0" borderId="4" xfId="3" applyNumberFormat="1" applyFont="1" applyBorder="1" applyAlignment="1">
      <alignment horizontal="center" vertical="center" wrapText="1"/>
    </xf>
    <xf numFmtId="2" fontId="19" fillId="0" borderId="4" xfId="3" applyNumberFormat="1" applyFont="1" applyBorder="1" applyAlignment="1">
      <alignment horizontal="center" vertical="center" wrapText="1"/>
    </xf>
    <xf numFmtId="2" fontId="20" fillId="0" borderId="4" xfId="3" applyNumberFormat="1" applyFont="1" applyBorder="1" applyAlignment="1">
      <alignment horizontal="center" vertical="center" wrapText="1"/>
    </xf>
    <xf numFmtId="49" fontId="13" fillId="0" borderId="4" xfId="3" quotePrefix="1" applyNumberFormat="1" applyFont="1" applyBorder="1" applyAlignment="1">
      <alignment horizontal="center" vertical="top" wrapText="1"/>
    </xf>
    <xf numFmtId="1" fontId="20" fillId="0" borderId="4" xfId="3" applyNumberFormat="1" applyFont="1" applyBorder="1" applyAlignment="1">
      <alignment horizontal="center" vertical="top" wrapText="1"/>
    </xf>
    <xf numFmtId="0" fontId="20" fillId="0" borderId="4" xfId="3" applyFont="1" applyBorder="1" applyAlignment="1">
      <alignment vertical="top" wrapText="1"/>
    </xf>
    <xf numFmtId="10" fontId="12" fillId="7" borderId="4" xfId="3" applyNumberFormat="1" applyFont="1" applyFill="1" applyBorder="1" applyAlignment="1">
      <alignment horizontal="center" vertical="center" wrapText="1"/>
    </xf>
    <xf numFmtId="2" fontId="12" fillId="7" borderId="4" xfId="3" applyNumberFormat="1" applyFont="1" applyFill="1" applyBorder="1" applyAlignment="1">
      <alignment horizontal="center" vertical="center" wrapText="1"/>
    </xf>
    <xf numFmtId="0" fontId="12" fillId="8" borderId="4" xfId="3" applyFont="1" applyFill="1" applyBorder="1" applyAlignment="1">
      <alignment vertical="top" wrapText="1"/>
    </xf>
    <xf numFmtId="0" fontId="12" fillId="7" borderId="4" xfId="3" applyFont="1" applyFill="1" applyBorder="1" applyAlignment="1">
      <alignment horizontal="center" vertical="top" wrapText="1"/>
    </xf>
    <xf numFmtId="0" fontId="21" fillId="0" borderId="0" xfId="3" applyFont="1"/>
    <xf numFmtId="2" fontId="10" fillId="9" borderId="4" xfId="3" applyNumberFormat="1" applyFont="1" applyFill="1" applyBorder="1" applyAlignment="1">
      <alignment horizontal="center" vertical="center" wrapText="1"/>
    </xf>
    <xf numFmtId="0" fontId="9" fillId="6" borderId="4" xfId="3" applyFont="1" applyFill="1" applyBorder="1" applyAlignment="1">
      <alignment vertical="top" wrapText="1"/>
    </xf>
    <xf numFmtId="10" fontId="8" fillId="0" borderId="0" xfId="3" applyNumberFormat="1" applyFont="1" applyAlignment="1">
      <alignment vertical="center"/>
    </xf>
    <xf numFmtId="2" fontId="22" fillId="0" borderId="0" xfId="3" applyNumberFormat="1" applyFont="1" applyAlignment="1">
      <alignment horizontal="center" vertical="center"/>
    </xf>
    <xf numFmtId="0" fontId="13" fillId="0" borderId="0" xfId="3" applyFont="1" applyAlignment="1">
      <alignment vertical="top" wrapText="1"/>
    </xf>
    <xf numFmtId="0" fontId="13" fillId="0" borderId="0" xfId="3" applyFont="1" applyAlignment="1">
      <alignment horizontal="center" vertical="top"/>
    </xf>
    <xf numFmtId="0" fontId="12" fillId="0" borderId="0" xfId="3" applyFont="1" applyAlignment="1">
      <alignment horizontal="center" vertical="top"/>
    </xf>
    <xf numFmtId="0" fontId="12" fillId="0" borderId="0" xfId="3" applyFont="1" applyAlignment="1">
      <alignment vertical="top"/>
    </xf>
    <xf numFmtId="10" fontId="11" fillId="6" borderId="4" xfId="3" applyNumberFormat="1" applyFont="1" applyFill="1" applyBorder="1" applyAlignment="1">
      <alignment horizontal="center" vertical="center" wrapText="1"/>
    </xf>
    <xf numFmtId="2" fontId="11" fillId="6" borderId="4" xfId="3" applyNumberFormat="1" applyFont="1" applyFill="1" applyBorder="1" applyAlignment="1">
      <alignment horizontal="center" vertical="center" wrapText="1"/>
    </xf>
    <xf numFmtId="10" fontId="20" fillId="0" borderId="4" xfId="3" applyNumberFormat="1" applyFont="1" applyBorder="1" applyAlignment="1">
      <alignment horizontal="center" vertical="center" wrapText="1"/>
    </xf>
    <xf numFmtId="49" fontId="13" fillId="0" borderId="4" xfId="3" applyNumberFormat="1" applyFont="1" applyBorder="1" applyAlignment="1">
      <alignment vertical="top" wrapText="1"/>
    </xf>
    <xf numFmtId="0" fontId="23" fillId="5" borderId="4" xfId="3" applyFont="1" applyFill="1" applyBorder="1" applyAlignment="1">
      <alignment horizontal="center" vertical="center" wrapText="1"/>
    </xf>
    <xf numFmtId="10" fontId="23" fillId="5" borderId="4" xfId="3" applyNumberFormat="1" applyFont="1" applyFill="1" applyBorder="1" applyAlignment="1">
      <alignment horizontal="center" vertical="center" wrapText="1"/>
    </xf>
    <xf numFmtId="2" fontId="23" fillId="5" borderId="4" xfId="3" applyNumberFormat="1" applyFont="1" applyFill="1" applyBorder="1" applyAlignment="1">
      <alignment horizontal="center" vertical="center" wrapText="1"/>
    </xf>
    <xf numFmtId="0" fontId="24" fillId="0" borderId="0" xfId="3" applyFont="1"/>
    <xf numFmtId="0" fontId="23" fillId="0" borderId="0" xfId="3" applyFont="1" applyAlignment="1">
      <alignment horizontal="center" vertical="center" wrapText="1"/>
    </xf>
    <xf numFmtId="10" fontId="23" fillId="0" borderId="0" xfId="3" applyNumberFormat="1" applyFont="1" applyAlignment="1">
      <alignment horizontal="center" vertical="center" wrapText="1"/>
    </xf>
    <xf numFmtId="2" fontId="23" fillId="0" borderId="0" xfId="3" applyNumberFormat="1" applyFont="1" applyAlignment="1">
      <alignment horizontal="center" vertical="center" wrapText="1"/>
    </xf>
    <xf numFmtId="0" fontId="25" fillId="0" borderId="0" xfId="3" applyFont="1" applyAlignment="1">
      <alignment horizontal="left" vertical="center"/>
    </xf>
    <xf numFmtId="0" fontId="11" fillId="0" borderId="4" xfId="0" applyFont="1" applyBorder="1" applyAlignment="1">
      <alignment horizontal="center" vertical="top"/>
    </xf>
    <xf numFmtId="0" fontId="2" fillId="0" borderId="6" xfId="2" applyBorder="1" applyAlignment="1">
      <alignment vertical="top" wrapText="1"/>
    </xf>
    <xf numFmtId="2" fontId="0" fillId="0" borderId="6" xfId="0" applyNumberFormat="1" applyBorder="1" applyAlignment="1">
      <alignment horizontal="center" vertical="center" wrapText="1"/>
    </xf>
    <xf numFmtId="10" fontId="16" fillId="0" borderId="4" xfId="0" applyNumberFormat="1" applyFont="1" applyBorder="1" applyAlignment="1">
      <alignment horizontal="left" vertical="top" wrapText="1"/>
    </xf>
    <xf numFmtId="10" fontId="13" fillId="0" borderId="4" xfId="0" applyNumberFormat="1" applyFont="1" applyBorder="1" applyAlignment="1">
      <alignment horizontal="left" vertical="top" wrapText="1"/>
    </xf>
    <xf numFmtId="0" fontId="16" fillId="0" borderId="4" xfId="0" applyFont="1" applyBorder="1" applyAlignment="1">
      <alignment horizontal="left" vertical="top" wrapText="1"/>
    </xf>
    <xf numFmtId="0" fontId="16" fillId="0" borderId="0" xfId="0" applyFont="1" applyAlignment="1">
      <alignment horizontal="justify" vertical="top" wrapText="1"/>
    </xf>
    <xf numFmtId="0" fontId="16" fillId="0" borderId="4" xfId="0" applyFont="1" applyBorder="1" applyAlignment="1">
      <alignment vertical="top" wrapText="1"/>
    </xf>
    <xf numFmtId="0" fontId="16" fillId="0" borderId="7" xfId="0" applyFont="1" applyBorder="1" applyAlignment="1">
      <alignment vertical="top" wrapText="1"/>
    </xf>
    <xf numFmtId="10" fontId="16" fillId="0" borderId="5" xfId="0" applyNumberFormat="1" applyFont="1" applyBorder="1" applyAlignment="1">
      <alignment vertical="top" wrapText="1"/>
    </xf>
    <xf numFmtId="0" fontId="26" fillId="0" borderId="8" xfId="0" applyFont="1" applyBorder="1" applyAlignment="1">
      <alignment vertical="top" wrapText="1"/>
    </xf>
    <xf numFmtId="0" fontId="13" fillId="0" borderId="4" xfId="0" quotePrefix="1" applyFont="1" applyBorder="1" applyAlignment="1">
      <alignment horizontal="center" vertical="top"/>
    </xf>
    <xf numFmtId="0" fontId="13" fillId="10" borderId="4" xfId="0" applyFont="1" applyFill="1" applyBorder="1" applyAlignment="1">
      <alignment vertical="top" wrapText="1"/>
    </xf>
    <xf numFmtId="10" fontId="12" fillId="0" borderId="10" xfId="0" applyNumberFormat="1" applyFont="1" applyBorder="1" applyAlignment="1">
      <alignment horizontal="left" vertical="top" wrapText="1"/>
    </xf>
    <xf numFmtId="0" fontId="16" fillId="0" borderId="7" xfId="0" applyFont="1" applyBorder="1" applyAlignment="1">
      <alignment wrapText="1"/>
    </xf>
    <xf numFmtId="0" fontId="16" fillId="0" borderId="4" xfId="0" applyFont="1" applyBorder="1" applyAlignment="1">
      <alignment horizontal="left" vertical="center" wrapText="1"/>
    </xf>
    <xf numFmtId="0" fontId="13" fillId="0" borderId="1" xfId="3" applyFont="1" applyBorder="1" applyAlignment="1">
      <alignment horizontal="left" vertical="top" wrapText="1"/>
    </xf>
    <xf numFmtId="0" fontId="6" fillId="0" borderId="2" xfId="3" applyFont="1" applyBorder="1"/>
    <xf numFmtId="0" fontId="6" fillId="0" borderId="3" xfId="3" applyFont="1" applyBorder="1"/>
    <xf numFmtId="0" fontId="12" fillId="8" borderId="1" xfId="3" applyFont="1" applyFill="1" applyBorder="1" applyAlignment="1">
      <alignment horizontal="left" vertical="top" wrapText="1"/>
    </xf>
    <xf numFmtId="0" fontId="9" fillId="6" borderId="1" xfId="3" applyFont="1" applyFill="1" applyBorder="1" applyAlignment="1">
      <alignment horizontal="center" vertical="top" wrapText="1"/>
    </xf>
    <xf numFmtId="0" fontId="18" fillId="5" borderId="10" xfId="3" applyFont="1" applyFill="1" applyBorder="1" applyAlignment="1">
      <alignment horizontal="center" vertical="center" wrapText="1"/>
    </xf>
    <xf numFmtId="0" fontId="6" fillId="0" borderId="11" xfId="3" applyFont="1" applyBorder="1"/>
    <xf numFmtId="0" fontId="12" fillId="9" borderId="1" xfId="3" applyFont="1" applyFill="1" applyBorder="1" applyAlignment="1">
      <alignment horizontal="center" vertical="top" wrapText="1"/>
    </xf>
    <xf numFmtId="0" fontId="10" fillId="9" borderId="1" xfId="3" applyFont="1" applyFill="1" applyBorder="1" applyAlignment="1">
      <alignment horizontal="left" vertical="top" wrapText="1"/>
    </xf>
    <xf numFmtId="0" fontId="25" fillId="0" borderId="0" xfId="3" applyFont="1" applyAlignment="1">
      <alignment horizontal="left" vertical="center"/>
    </xf>
    <xf numFmtId="0" fontId="15" fillId="0" borderId="0" xfId="3"/>
    <xf numFmtId="0" fontId="23" fillId="5" borderId="1" xfId="3"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top"/>
    </xf>
    <xf numFmtId="0" fontId="5" fillId="2" borderId="1" xfId="0" applyFont="1" applyFill="1" applyBorder="1" applyAlignment="1">
      <alignment horizontal="center" vertical="center" wrapText="1"/>
    </xf>
    <xf numFmtId="0" fontId="6" fillId="0" borderId="2" xfId="0" applyFont="1" applyBorder="1"/>
    <xf numFmtId="0" fontId="6" fillId="0" borderId="3" xfId="0" applyFont="1" applyBorder="1"/>
    <xf numFmtId="1" fontId="11" fillId="0" borderId="4" xfId="0" applyNumberFormat="1" applyFont="1" applyBorder="1" applyAlignment="1">
      <alignment horizontal="center" vertical="top"/>
    </xf>
    <xf numFmtId="10" fontId="27" fillId="0" borderId="12" xfId="1" applyNumberFormat="1" applyFont="1" applyFill="1" applyBorder="1" applyAlignment="1">
      <alignment horizontal="center" vertical="center" wrapText="1"/>
    </xf>
    <xf numFmtId="10" fontId="27" fillId="0" borderId="5" xfId="1" applyNumberFormat="1" applyFont="1" applyFill="1" applyBorder="1" applyAlignment="1">
      <alignment horizontal="center" vertical="center" wrapText="1"/>
    </xf>
    <xf numFmtId="10" fontId="8" fillId="0" borderId="3" xfId="0" applyNumberFormat="1" applyFont="1" applyBorder="1"/>
    <xf numFmtId="2" fontId="8" fillId="0" borderId="4" xfId="0" applyNumberFormat="1" applyFont="1" applyBorder="1"/>
    <xf numFmtId="10" fontId="11" fillId="0" borderId="1" xfId="0" applyNumberFormat="1" applyFont="1" applyBorder="1" applyAlignment="1">
      <alignment horizontal="left" vertical="top" wrapText="1"/>
    </xf>
    <xf numFmtId="10" fontId="12" fillId="0" borderId="1" xfId="0" applyNumberFormat="1" applyFont="1" applyBorder="1" applyAlignment="1">
      <alignment horizontal="left" vertical="top" wrapText="1"/>
    </xf>
    <xf numFmtId="0" fontId="13" fillId="0" borderId="4" xfId="0" quotePrefix="1" applyFont="1" applyBorder="1" applyAlignment="1">
      <alignment vertical="top" wrapText="1"/>
    </xf>
    <xf numFmtId="10" fontId="21" fillId="0" borderId="4" xfId="0" applyNumberFormat="1" applyFont="1" applyBorder="1" applyAlignment="1">
      <alignment horizontal="center" vertical="center" wrapText="1"/>
    </xf>
    <xf numFmtId="10" fontId="13" fillId="0" borderId="3" xfId="0" applyNumberFormat="1" applyFont="1" applyBorder="1" applyAlignment="1">
      <alignment wrapText="1"/>
    </xf>
    <xf numFmtId="10" fontId="8" fillId="0" borderId="4" xfId="0" applyNumberFormat="1" applyFont="1" applyBorder="1" applyAlignment="1">
      <alignment wrapText="1"/>
    </xf>
    <xf numFmtId="10" fontId="13" fillId="0" borderId="1" xfId="0" applyNumberFormat="1" applyFont="1" applyBorder="1" applyAlignment="1">
      <alignment horizontal="left" vertical="top"/>
    </xf>
    <xf numFmtId="0" fontId="13" fillId="0" borderId="4" xfId="0" applyFont="1" applyBorder="1" applyAlignment="1">
      <alignment horizontal="right" vertical="top"/>
    </xf>
    <xf numFmtId="0" fontId="13" fillId="4" borderId="4" xfId="0" applyFont="1" applyFill="1" applyBorder="1" applyAlignment="1">
      <alignment horizontal="center" vertical="center"/>
    </xf>
    <xf numFmtId="10" fontId="16" fillId="0" borderId="1" xfId="0" quotePrefix="1" applyNumberFormat="1" applyFont="1" applyBorder="1" applyAlignment="1">
      <alignment horizontal="left" vertical="top" wrapText="1"/>
    </xf>
  </cellXfs>
  <cellStyles count="4">
    <cellStyle name="Hyperlink" xfId="2" builtinId="8"/>
    <cellStyle name="Normal" xfId="0" builtinId="0"/>
    <cellStyle name="Normal 2" xfId="3" xr:uid="{E07D84AA-A39F-4FE0-AAF1-E63855EF470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TIK\Downloads\23.%20STTAL%20(78.78).xlsx" TargetMode="External"/><Relationship Id="rId1" Type="http://schemas.openxmlformats.org/officeDocument/2006/relationships/externalLinkPath" Target="/Users/PTIK/Downloads/23.%20STTAL%20(78.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awaban"/>
    </sheetNames>
    <sheetDataSet>
      <sheetData sheetId="0">
        <row r="5">
          <cell r="R5">
            <v>2.5995833333333334</v>
          </cell>
        </row>
        <row r="22">
          <cell r="R22">
            <v>1.9733333333333332</v>
          </cell>
        </row>
        <row r="35">
          <cell r="R35">
            <v>3.7241666666666666</v>
          </cell>
        </row>
        <row r="60">
          <cell r="R60">
            <v>3.7510416666666666</v>
          </cell>
        </row>
        <row r="74">
          <cell r="R74">
            <v>4.2097499999999997</v>
          </cell>
        </row>
        <row r="98">
          <cell r="R98">
            <v>3.3174999999999999</v>
          </cell>
        </row>
        <row r="124">
          <cell r="R124">
            <v>2.42</v>
          </cell>
        </row>
        <row r="136">
          <cell r="R136">
            <v>2.335</v>
          </cell>
        </row>
        <row r="146">
          <cell r="R146">
            <v>3.5</v>
          </cell>
        </row>
        <row r="156">
          <cell r="R156">
            <v>4.01</v>
          </cell>
        </row>
        <row r="165">
          <cell r="R165">
            <v>6.875</v>
          </cell>
        </row>
        <row r="188">
          <cell r="R188">
            <v>3.7625000000000002</v>
          </cell>
        </row>
        <row r="200">
          <cell r="R200">
            <v>16.362500000000001</v>
          </cell>
        </row>
        <row r="201">
          <cell r="R201">
            <v>3.75</v>
          </cell>
        </row>
        <row r="203">
          <cell r="R203">
            <v>16.1875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folders/1dieeOw8q9V4CFo-vRRSwwPdP7pqbdVA-?usp=sharing" TargetMode="External"/><Relationship Id="rId13" Type="http://schemas.openxmlformats.org/officeDocument/2006/relationships/hyperlink" Target="https://drive.google.com/drive/folders/185c1yWXPLhQ548Ed9Yy4nc05hPMXH6St?usp=sharing" TargetMode="External"/><Relationship Id="rId18" Type="http://schemas.openxmlformats.org/officeDocument/2006/relationships/hyperlink" Target="https://drive.google.com/drive/folders/13RV79jk7nKicLRtc4n8ghxXpdHK-whY2?usp=sharing" TargetMode="External"/><Relationship Id="rId3" Type="http://schemas.openxmlformats.org/officeDocument/2006/relationships/hyperlink" Target="https://drive.google.com/drive/folders/1NLzkyc_VSCzBHj63djqLNXdGjk2Ctob_?usp=sharing" TargetMode="External"/><Relationship Id="rId21" Type="http://schemas.openxmlformats.org/officeDocument/2006/relationships/hyperlink" Target="https://drive.google.com/drive/folders/1_Ih9hkhNf2A7TpQ-ExoHrlpIgxUzzWWQ?usp=sharing" TargetMode="External"/><Relationship Id="rId7" Type="http://schemas.openxmlformats.org/officeDocument/2006/relationships/hyperlink" Target="https://drive.google.com/drive/folders/1_VCavme0n6AOqGFvUKKwpmtiC8Dy_WPn?usp=sharing" TargetMode="External"/><Relationship Id="rId12" Type="http://schemas.openxmlformats.org/officeDocument/2006/relationships/hyperlink" Target="https://drive.google.com/drive/folders/1J0MOZ0ma8ZE4HxMsmqeps9i3ebaJP17E?usp=sharing" TargetMode="External"/><Relationship Id="rId17" Type="http://schemas.openxmlformats.org/officeDocument/2006/relationships/hyperlink" Target="https://drive.google.com/drive/folders/1zpLXuGnKYoJK-mvmUxy96WQHNGcTDips?usp=sharing" TargetMode="External"/><Relationship Id="rId2" Type="http://schemas.openxmlformats.org/officeDocument/2006/relationships/hyperlink" Target="https://drive.google.com/drive/folders/1MNW_33IsBxgMAbsqFyFpU6bHzxI-MNMY?usp=sharing" TargetMode="External"/><Relationship Id="rId16" Type="http://schemas.openxmlformats.org/officeDocument/2006/relationships/hyperlink" Target="https://drive.google.com/drive/folders/1e5n28tkapIiGvyXvwvak3lNPByzQao6L?usp=sharing" TargetMode="External"/><Relationship Id="rId20" Type="http://schemas.openxmlformats.org/officeDocument/2006/relationships/hyperlink" Target="https://drive.google.com/drive/folders/1xE81nEnUhYfb8VASh9oHP5BAwN6zYGLL?usp=sharing" TargetMode="External"/><Relationship Id="rId1" Type="http://schemas.openxmlformats.org/officeDocument/2006/relationships/hyperlink" Target="https://drive.google.com/drive/folders/10Xg6Usp692c1VOc0kOA0XhiXMvNbHzD9?usp=sharing" TargetMode="External"/><Relationship Id="rId6" Type="http://schemas.openxmlformats.org/officeDocument/2006/relationships/hyperlink" Target="https://drive.google.com/drive/folders/1ExG5idNRqgRw8A2NjMPQgHP4Dm06911a?usp=share_link" TargetMode="External"/><Relationship Id="rId11" Type="http://schemas.openxmlformats.org/officeDocument/2006/relationships/hyperlink" Target="https://drive.google.com/drive/folders/15TT_dbDlEODsya3vhuoNUbibtOrs9a4o?usp=sharing" TargetMode="External"/><Relationship Id="rId5" Type="http://schemas.openxmlformats.org/officeDocument/2006/relationships/hyperlink" Target="https://drive.google.com/drive/folders/1ekspXfqWazymbhn7dwQt7zfwteJLUM9e?usp=sharing" TargetMode="External"/><Relationship Id="rId15" Type="http://schemas.openxmlformats.org/officeDocument/2006/relationships/hyperlink" Target="https://drive.google.com/drive/folders/1_yGFowhuiy5vJSibN6awG7RyT_iNe-ZP?usp=sharing" TargetMode="External"/><Relationship Id="rId23" Type="http://schemas.openxmlformats.org/officeDocument/2006/relationships/hyperlink" Target="https://drive.google.com/drive/folders/1SNAd2Y-sjZLH5iVbm5a3Pyco0bnb2Lh-?usp=sharing" TargetMode="External"/><Relationship Id="rId10" Type="http://schemas.openxmlformats.org/officeDocument/2006/relationships/hyperlink" Target="https://drive.google.com/drive/folders/1Nr2_4qaVuLwu0yDqovgI-y2Qr3dGAwqq?usp=sharing" TargetMode="External"/><Relationship Id="rId19" Type="http://schemas.openxmlformats.org/officeDocument/2006/relationships/hyperlink" Target="https://drive.google.com/drive/folders/1fdgMW5l15lcyp8zHhpsVL8t3EJ6plebJ?usp=sharing" TargetMode="External"/><Relationship Id="rId4" Type="http://schemas.openxmlformats.org/officeDocument/2006/relationships/hyperlink" Target="https://drive.google.com/drive/folders/1mMc4gL-OxY8gh0gnt4Cm7wxInsgsxhuC?usp=sharing" TargetMode="External"/><Relationship Id="rId9" Type="http://schemas.openxmlformats.org/officeDocument/2006/relationships/hyperlink" Target="https://drive.google.com/drive/folders/1AbmClvgqcp_0VfQjwz3-TLBZ3yTdUN--?usp=sharing" TargetMode="External"/><Relationship Id="rId14" Type="http://schemas.openxmlformats.org/officeDocument/2006/relationships/hyperlink" Target="https://drive.google.com/drive/folders/1IPdKOwunIu1pqkX7VmrkcW4XI-csgWb-?usp=sharing" TargetMode="External"/><Relationship Id="rId22" Type="http://schemas.openxmlformats.org/officeDocument/2006/relationships/hyperlink" Target="https://drive.google.com/drive/folders/1rMZaJhX7nYyOn8Yv8LSUEf0GrYQsMSTz?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F5EC-F14C-42C1-9F39-A877F7061CD9}">
  <sheetPr>
    <pageSetUpPr fitToPage="1"/>
  </sheetPr>
  <dimension ref="A1:M22"/>
  <sheetViews>
    <sheetView showGridLines="0" topLeftCell="F1" workbookViewId="0">
      <pane ySplit="4" topLeftCell="A5" activePane="bottomLeft" state="frozen"/>
      <selection pane="bottomLeft" activeCell="C14" sqref="C14:G14"/>
    </sheetView>
  </sheetViews>
  <sheetFormatPr defaultColWidth="14.42578125" defaultRowHeight="15" customHeight="1" x14ac:dyDescent="0.25"/>
  <cols>
    <col min="1" max="1" width="6.140625" style="48" hidden="1" customWidth="1"/>
    <col min="2" max="2" width="4" style="48" customWidth="1"/>
    <col min="3" max="3" width="4.140625" style="48" customWidth="1"/>
    <col min="4" max="4" width="3.42578125" style="48" customWidth="1"/>
    <col min="5" max="5" width="4.42578125" style="48" customWidth="1"/>
    <col min="6" max="6" width="3.28515625" style="48" customWidth="1"/>
    <col min="7" max="7" width="54.140625" style="48" customWidth="1"/>
    <col min="8" max="8" width="10.28515625" style="48" customWidth="1"/>
    <col min="9" max="9" width="20.5703125" style="48" customWidth="1"/>
    <col min="10" max="10" width="14.140625" style="48" customWidth="1"/>
    <col min="11" max="11" width="15.85546875" style="48" customWidth="1"/>
    <col min="12" max="12" width="16.85546875" style="48" customWidth="1"/>
    <col min="13" max="13" width="21.140625" style="48" customWidth="1"/>
    <col min="14" max="16384" width="14.42578125" style="48"/>
  </cols>
  <sheetData>
    <row r="1" spans="1:13" ht="30" customHeight="1" x14ac:dyDescent="0.35">
      <c r="A1" s="82"/>
      <c r="B1" s="86" t="s">
        <v>59</v>
      </c>
      <c r="C1" s="83"/>
      <c r="D1" s="83"/>
      <c r="E1" s="83"/>
      <c r="F1" s="83"/>
      <c r="G1" s="83"/>
      <c r="H1" s="85"/>
      <c r="I1" s="85"/>
      <c r="J1" s="85"/>
      <c r="K1" s="85"/>
      <c r="L1" s="84"/>
      <c r="M1" s="83"/>
    </row>
    <row r="2" spans="1:13" ht="15" customHeight="1" x14ac:dyDescent="0.35">
      <c r="A2" s="82"/>
      <c r="B2" s="112" t="s">
        <v>58</v>
      </c>
      <c r="C2" s="113"/>
      <c r="D2" s="113"/>
      <c r="E2" s="113"/>
      <c r="F2" s="113"/>
      <c r="G2" s="113"/>
      <c r="H2" s="85"/>
      <c r="I2" s="85"/>
      <c r="J2" s="85"/>
      <c r="K2" s="85"/>
      <c r="L2" s="84"/>
      <c r="M2" s="83"/>
    </row>
    <row r="3" spans="1:13" ht="15" customHeight="1" x14ac:dyDescent="0.35">
      <c r="A3" s="82"/>
      <c r="B3" s="83"/>
      <c r="C3" s="83"/>
      <c r="D3" s="83"/>
      <c r="E3" s="83"/>
      <c r="F3" s="83"/>
      <c r="G3" s="83"/>
      <c r="H3" s="85"/>
      <c r="I3" s="85"/>
      <c r="J3" s="85"/>
      <c r="K3" s="85"/>
      <c r="L3" s="84"/>
      <c r="M3" s="83"/>
    </row>
    <row r="4" spans="1:13" ht="15" customHeight="1" x14ac:dyDescent="0.35">
      <c r="A4" s="82">
        <v>1</v>
      </c>
      <c r="B4" s="114" t="s">
        <v>57</v>
      </c>
      <c r="C4" s="104"/>
      <c r="D4" s="104"/>
      <c r="E4" s="104"/>
      <c r="F4" s="104"/>
      <c r="G4" s="105"/>
      <c r="H4" s="81" t="s">
        <v>2</v>
      </c>
      <c r="I4" s="81" t="s">
        <v>56</v>
      </c>
      <c r="J4" s="81" t="s">
        <v>55</v>
      </c>
      <c r="K4" s="81" t="s">
        <v>6</v>
      </c>
      <c r="L4" s="80" t="s">
        <v>7</v>
      </c>
      <c r="M4" s="79" t="s">
        <v>54</v>
      </c>
    </row>
    <row r="5" spans="1:13" ht="36" x14ac:dyDescent="0.25">
      <c r="A5" s="53">
        <v>3</v>
      </c>
      <c r="B5" s="68" t="s">
        <v>12</v>
      </c>
      <c r="C5" s="111" t="s">
        <v>13</v>
      </c>
      <c r="D5" s="104"/>
      <c r="E5" s="104"/>
      <c r="F5" s="104"/>
      <c r="G5" s="105"/>
      <c r="H5" s="55">
        <v>60</v>
      </c>
      <c r="I5" s="55"/>
      <c r="J5" s="55"/>
      <c r="K5" s="55"/>
      <c r="L5" s="54"/>
      <c r="M5" s="54"/>
    </row>
    <row r="6" spans="1:13" ht="15.75" x14ac:dyDescent="0.25">
      <c r="A6" s="53">
        <v>5</v>
      </c>
      <c r="B6" s="61"/>
      <c r="C6" s="60"/>
      <c r="D6" s="78" t="s">
        <v>15</v>
      </c>
      <c r="E6" s="103" t="s">
        <v>16</v>
      </c>
      <c r="F6" s="104"/>
      <c r="G6" s="105"/>
      <c r="H6" s="58">
        <v>8</v>
      </c>
      <c r="I6" s="58">
        <f>[1]Jawaban!R5</f>
        <v>2.5995833333333334</v>
      </c>
      <c r="J6" s="58">
        <f>[1]Jawaban!R124</f>
        <v>2.42</v>
      </c>
      <c r="K6" s="58">
        <f t="shared" ref="K6:K11" si="0">SUM(I6:J6)</f>
        <v>5.0195833333333333</v>
      </c>
      <c r="L6" s="77">
        <f t="shared" ref="L6:L11" si="1">K6/H6</f>
        <v>0.62744791666666666</v>
      </c>
      <c r="M6" s="77" t="str">
        <f t="shared" ref="M6:M11" si="2">IF(AND($B$2="WBK",L6&gt;=60%),"OK",IF(AND($B$2="WBBM",L6&gt;=75%),"OK","Tidak Lulus"))</f>
        <v>OK</v>
      </c>
    </row>
    <row r="7" spans="1:13" ht="15.75" x14ac:dyDescent="0.25">
      <c r="A7" s="53">
        <v>22</v>
      </c>
      <c r="B7" s="61"/>
      <c r="C7" s="61"/>
      <c r="D7" s="78" t="s">
        <v>53</v>
      </c>
      <c r="E7" s="103" t="s">
        <v>52</v>
      </c>
      <c r="F7" s="104"/>
      <c r="G7" s="105"/>
      <c r="H7" s="58">
        <v>7</v>
      </c>
      <c r="I7" s="58">
        <f>[1]Jawaban!R22</f>
        <v>1.9733333333333332</v>
      </c>
      <c r="J7" s="58">
        <f>[1]Jawaban!R136</f>
        <v>2.335</v>
      </c>
      <c r="K7" s="58">
        <f t="shared" si="0"/>
        <v>4.3083333333333336</v>
      </c>
      <c r="L7" s="77">
        <f t="shared" si="1"/>
        <v>0.61547619047619051</v>
      </c>
      <c r="M7" s="77" t="str">
        <f t="shared" si="2"/>
        <v>OK</v>
      </c>
    </row>
    <row r="8" spans="1:13" ht="15.75" x14ac:dyDescent="0.25">
      <c r="A8" s="53">
        <v>35</v>
      </c>
      <c r="B8" s="61"/>
      <c r="C8" s="61"/>
      <c r="D8" s="78" t="s">
        <v>51</v>
      </c>
      <c r="E8" s="103" t="s">
        <v>50</v>
      </c>
      <c r="F8" s="104"/>
      <c r="G8" s="105"/>
      <c r="H8" s="58">
        <v>10</v>
      </c>
      <c r="I8" s="58">
        <f>[1]Jawaban!R35</f>
        <v>3.7241666666666666</v>
      </c>
      <c r="J8" s="58">
        <f>[1]Jawaban!R146</f>
        <v>3.5</v>
      </c>
      <c r="K8" s="58">
        <f t="shared" si="0"/>
        <v>7.2241666666666671</v>
      </c>
      <c r="L8" s="77">
        <f t="shared" si="1"/>
        <v>0.72241666666666671</v>
      </c>
      <c r="M8" s="77" t="str">
        <f t="shared" si="2"/>
        <v>OK</v>
      </c>
    </row>
    <row r="9" spans="1:13" ht="15.75" x14ac:dyDescent="0.25">
      <c r="A9" s="53">
        <v>60</v>
      </c>
      <c r="B9" s="61"/>
      <c r="C9" s="61"/>
      <c r="D9" s="78" t="s">
        <v>49</v>
      </c>
      <c r="E9" s="103" t="s">
        <v>48</v>
      </c>
      <c r="F9" s="104"/>
      <c r="G9" s="105"/>
      <c r="H9" s="58">
        <v>10</v>
      </c>
      <c r="I9" s="58">
        <f>[1]Jawaban!R60</f>
        <v>3.7510416666666666</v>
      </c>
      <c r="J9" s="58">
        <f>[1]Jawaban!R156</f>
        <v>4.01</v>
      </c>
      <c r="K9" s="58">
        <f t="shared" si="0"/>
        <v>7.7610416666666664</v>
      </c>
      <c r="L9" s="77">
        <f t="shared" si="1"/>
        <v>0.7761041666666666</v>
      </c>
      <c r="M9" s="77" t="str">
        <f t="shared" si="2"/>
        <v>OK</v>
      </c>
    </row>
    <row r="10" spans="1:13" ht="15.75" x14ac:dyDescent="0.25">
      <c r="A10" s="53">
        <v>74</v>
      </c>
      <c r="B10" s="61"/>
      <c r="C10" s="61"/>
      <c r="D10" s="78" t="s">
        <v>47</v>
      </c>
      <c r="E10" s="103" t="s">
        <v>46</v>
      </c>
      <c r="F10" s="104"/>
      <c r="G10" s="105"/>
      <c r="H10" s="58">
        <v>15</v>
      </c>
      <c r="I10" s="58">
        <f>[1]Jawaban!R74</f>
        <v>4.2097499999999997</v>
      </c>
      <c r="J10" s="58">
        <f>[1]Jawaban!R165</f>
        <v>6.875</v>
      </c>
      <c r="K10" s="58">
        <f t="shared" si="0"/>
        <v>11.08475</v>
      </c>
      <c r="L10" s="77">
        <f t="shared" si="1"/>
        <v>0.73898333333333333</v>
      </c>
      <c r="M10" s="77" t="str">
        <f t="shared" si="2"/>
        <v>OK</v>
      </c>
    </row>
    <row r="11" spans="1:13" ht="15.75" x14ac:dyDescent="0.25">
      <c r="A11" s="53">
        <v>102</v>
      </c>
      <c r="B11" s="61"/>
      <c r="C11" s="61"/>
      <c r="D11" s="78" t="s">
        <v>45</v>
      </c>
      <c r="E11" s="103" t="s">
        <v>44</v>
      </c>
      <c r="F11" s="104"/>
      <c r="G11" s="105"/>
      <c r="H11" s="58">
        <v>10</v>
      </c>
      <c r="I11" s="58">
        <f>[1]Jawaban!R98</f>
        <v>3.3174999999999999</v>
      </c>
      <c r="J11" s="58">
        <f>[1]Jawaban!R188</f>
        <v>3.7625000000000002</v>
      </c>
      <c r="K11" s="58">
        <f t="shared" si="0"/>
        <v>7.08</v>
      </c>
      <c r="L11" s="77">
        <f t="shared" si="1"/>
        <v>0.70799999999999996</v>
      </c>
      <c r="M11" s="77" t="str">
        <f t="shared" si="2"/>
        <v>OK</v>
      </c>
    </row>
    <row r="12" spans="1:13" ht="15.75" x14ac:dyDescent="0.25">
      <c r="A12" s="66">
        <v>211</v>
      </c>
      <c r="B12" s="110" t="s">
        <v>43</v>
      </c>
      <c r="C12" s="104"/>
      <c r="D12" s="104"/>
      <c r="E12" s="104"/>
      <c r="F12" s="104"/>
      <c r="G12" s="104"/>
      <c r="H12" s="105"/>
      <c r="I12" s="76"/>
      <c r="J12" s="76"/>
      <c r="K12" s="76">
        <f>SUM(K6:K11)</f>
        <v>42.477874999999997</v>
      </c>
      <c r="L12" s="75">
        <f>K12/H5</f>
        <v>0.70796458333333334</v>
      </c>
      <c r="M12" s="75" t="str">
        <f>IF(AND($B$2="WBK",K12&gt;=40),"OK",IF(AND($B$2="WBBM",K12&gt;=48),"OK","Tidak Lulus"))</f>
        <v>OK</v>
      </c>
    </row>
    <row r="13" spans="1:13" ht="15.75" x14ac:dyDescent="0.25">
      <c r="A13" s="53">
        <v>212</v>
      </c>
      <c r="B13" s="74"/>
      <c r="C13" s="74"/>
      <c r="D13" s="74"/>
      <c r="E13" s="73"/>
      <c r="F13" s="72"/>
      <c r="G13" s="71"/>
      <c r="H13" s="70"/>
      <c r="I13" s="52"/>
      <c r="J13" s="52"/>
      <c r="K13" s="52"/>
      <c r="L13" s="69"/>
      <c r="M13" s="69"/>
    </row>
    <row r="14" spans="1:13" ht="36" x14ac:dyDescent="0.25">
      <c r="A14" s="53">
        <v>214</v>
      </c>
      <c r="B14" s="68" t="s">
        <v>42</v>
      </c>
      <c r="C14" s="111" t="s">
        <v>41</v>
      </c>
      <c r="D14" s="104"/>
      <c r="E14" s="104"/>
      <c r="F14" s="104"/>
      <c r="G14" s="105"/>
      <c r="H14" s="67">
        <v>40</v>
      </c>
      <c r="I14" s="55"/>
      <c r="J14" s="55"/>
      <c r="K14" s="55"/>
      <c r="L14" s="54"/>
      <c r="M14" s="54"/>
    </row>
    <row r="15" spans="1:13" ht="15.75" x14ac:dyDescent="0.25">
      <c r="A15" s="66">
        <v>215</v>
      </c>
      <c r="B15" s="65"/>
      <c r="C15" s="64" t="s">
        <v>14</v>
      </c>
      <c r="D15" s="106" t="s">
        <v>40</v>
      </c>
      <c r="E15" s="104"/>
      <c r="F15" s="104"/>
      <c r="G15" s="105"/>
      <c r="H15" s="63">
        <v>22.5</v>
      </c>
      <c r="I15" s="63"/>
      <c r="J15" s="63"/>
      <c r="K15" s="63">
        <f>SUM(K16:K17)</f>
        <v>20.112500000000001</v>
      </c>
      <c r="L15" s="62">
        <f>K15/H15</f>
        <v>0.89388888888888896</v>
      </c>
      <c r="M15" s="62" t="str">
        <f>IF(AND($B$2="WBK",K15&gt;=18.25),"OK",IF(AND($B$2="WBBM",K15&gt;=19.5),"OK","Tidak Lulus"))</f>
        <v>OK</v>
      </c>
    </row>
    <row r="16" spans="1:13" ht="18" x14ac:dyDescent="0.25">
      <c r="A16" s="53">
        <v>216</v>
      </c>
      <c r="B16" s="61"/>
      <c r="C16" s="60"/>
      <c r="D16" s="59" t="s">
        <v>39</v>
      </c>
      <c r="E16" s="103" t="s">
        <v>38</v>
      </c>
      <c r="F16" s="104"/>
      <c r="G16" s="105"/>
      <c r="H16" s="58">
        <v>17.5</v>
      </c>
      <c r="I16" s="57"/>
      <c r="J16" s="57"/>
      <c r="K16" s="57">
        <f>[1]Jawaban!R200</f>
        <v>16.362500000000001</v>
      </c>
      <c r="L16" s="56">
        <f>K16/H16</f>
        <v>0.93500000000000005</v>
      </c>
      <c r="M16" s="56" t="str">
        <f>IF(AND($B$2="WBK",K16&gt;=15.75),"OK",IF(AND($B$2="WBBM",K16&gt;=15.75),"OK","Tidak Lulus"))</f>
        <v>OK</v>
      </c>
    </row>
    <row r="17" spans="1:13" ht="18" x14ac:dyDescent="0.25">
      <c r="A17" s="53">
        <v>218</v>
      </c>
      <c r="B17" s="61"/>
      <c r="C17" s="60"/>
      <c r="D17" s="59" t="s">
        <v>37</v>
      </c>
      <c r="E17" s="103" t="s">
        <v>36</v>
      </c>
      <c r="F17" s="104"/>
      <c r="G17" s="105"/>
      <c r="H17" s="58">
        <v>5</v>
      </c>
      <c r="I17" s="57"/>
      <c r="J17" s="57"/>
      <c r="K17" s="57">
        <f>[1]Jawaban!R201</f>
        <v>3.75</v>
      </c>
      <c r="L17" s="56">
        <f>K17/H17</f>
        <v>0.75</v>
      </c>
      <c r="M17" s="56" t="str">
        <f>IF(AND($B$2="WBK",K17&gt;=2.5),"OK",IF(AND($B$2="WBBM",K17&gt;=3.75),"OK","Tidak Lulus"))</f>
        <v>OK</v>
      </c>
    </row>
    <row r="18" spans="1:13" ht="15.75" x14ac:dyDescent="0.25">
      <c r="A18" s="66">
        <v>219</v>
      </c>
      <c r="B18" s="65"/>
      <c r="C18" s="64" t="s">
        <v>35</v>
      </c>
      <c r="D18" s="106" t="s">
        <v>34</v>
      </c>
      <c r="E18" s="104"/>
      <c r="F18" s="104"/>
      <c r="G18" s="105"/>
      <c r="H18" s="63">
        <v>17.5</v>
      </c>
      <c r="I18" s="63"/>
      <c r="J18" s="63"/>
      <c r="K18" s="63">
        <f>SUM(K19)</f>
        <v>16.1875</v>
      </c>
      <c r="L18" s="62">
        <f>K18/H18</f>
        <v>0.92500000000000004</v>
      </c>
      <c r="M18" s="62"/>
    </row>
    <row r="19" spans="1:13" ht="18" x14ac:dyDescent="0.25">
      <c r="A19" s="53">
        <v>221</v>
      </c>
      <c r="B19" s="61"/>
      <c r="C19" s="60"/>
      <c r="D19" s="59" t="s">
        <v>33</v>
      </c>
      <c r="E19" s="103" t="s">
        <v>32</v>
      </c>
      <c r="F19" s="104"/>
      <c r="G19" s="105"/>
      <c r="H19" s="58">
        <v>17.5</v>
      </c>
      <c r="I19" s="57"/>
      <c r="J19" s="57"/>
      <c r="K19" s="57">
        <f>[1]Jawaban!R203</f>
        <v>16.1875</v>
      </c>
      <c r="L19" s="56">
        <f>K19/H19</f>
        <v>0.92500000000000004</v>
      </c>
      <c r="M19" s="56" t="str">
        <f>IF(AND($B$2="WBK",K19&gt;=14),"OK",IF(AND($B$2="WBBM",K19&gt;=15.75),"OK","Tidak Lulus"))</f>
        <v>OK</v>
      </c>
    </row>
    <row r="20" spans="1:13" ht="18" x14ac:dyDescent="0.25">
      <c r="A20" s="53">
        <v>222</v>
      </c>
      <c r="B20" s="107" t="s">
        <v>31</v>
      </c>
      <c r="C20" s="104"/>
      <c r="D20" s="104"/>
      <c r="E20" s="104"/>
      <c r="F20" s="104"/>
      <c r="G20" s="104"/>
      <c r="H20" s="105"/>
      <c r="I20" s="55"/>
      <c r="J20" s="55"/>
      <c r="K20" s="55">
        <f>SUM(K15,K18)</f>
        <v>36.299999999999997</v>
      </c>
      <c r="L20" s="54">
        <f>K20/H14</f>
        <v>0.90749999999999997</v>
      </c>
      <c r="M20" s="54"/>
    </row>
    <row r="21" spans="1:13" x14ac:dyDescent="0.25">
      <c r="A21" s="53">
        <v>223</v>
      </c>
      <c r="H21" s="52"/>
      <c r="I21" s="52"/>
      <c r="J21" s="52"/>
      <c r="K21" s="52"/>
      <c r="L21" s="52"/>
      <c r="M21" s="52"/>
    </row>
    <row r="22" spans="1:13" ht="23.25" x14ac:dyDescent="0.25">
      <c r="B22" s="108" t="s">
        <v>30</v>
      </c>
      <c r="C22" s="109"/>
      <c r="D22" s="109"/>
      <c r="E22" s="109"/>
      <c r="F22" s="109"/>
      <c r="G22" s="109"/>
      <c r="H22" s="109"/>
      <c r="I22" s="51"/>
      <c r="J22" s="51"/>
      <c r="K22" s="50">
        <f>SUM(K12,K20)</f>
        <v>78.777874999999995</v>
      </c>
      <c r="L22" s="49"/>
      <c r="M22" s="49" t="str">
        <f>IF(AND($B$2="WBK",K22&gt;=75),"OK",IF(AND($B$2="WBBM",K22&gt;=85),"OK","Tidak Lulus"))</f>
        <v>OK</v>
      </c>
    </row>
  </sheetData>
  <mergeCells count="18">
    <mergeCell ref="E8:G8"/>
    <mergeCell ref="B2:G2"/>
    <mergeCell ref="B4:G4"/>
    <mergeCell ref="C5:G5"/>
    <mergeCell ref="E6:G6"/>
    <mergeCell ref="E7:G7"/>
    <mergeCell ref="B20:H20"/>
    <mergeCell ref="B22:H22"/>
    <mergeCell ref="E10:G10"/>
    <mergeCell ref="E11:G11"/>
    <mergeCell ref="B12:H12"/>
    <mergeCell ref="C14:G14"/>
    <mergeCell ref="D15:G15"/>
    <mergeCell ref="E16:G16"/>
    <mergeCell ref="E17:G17"/>
    <mergeCell ref="E9:G9"/>
    <mergeCell ref="D18:G18"/>
    <mergeCell ref="E19:G19"/>
  </mergeCells>
  <dataValidations count="1">
    <dataValidation type="list" allowBlank="1" showErrorMessage="1" sqref="B2" xr:uid="{00000000-0002-0000-0000-000000000000}">
      <formula1>"Pilih,WBK,WBBM"</formula1>
    </dataValidation>
  </dataValidations>
  <printOptions horizontalCentered="1"/>
  <pageMargins left="0.98425196850393704" right="0.19685039370078741" top="0.94488188976377963" bottom="0.74803149606299213" header="0" footer="0"/>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4643-3073-41B6-A3EE-A67B50B56465}">
  <dimension ref="A1:T36"/>
  <sheetViews>
    <sheetView tabSelected="1" topLeftCell="A25" zoomScale="42" zoomScaleNormal="42" workbookViewId="0">
      <selection activeCell="Y27" sqref="Y27"/>
    </sheetView>
  </sheetViews>
  <sheetFormatPr defaultRowHeight="15" x14ac:dyDescent="0.25"/>
  <cols>
    <col min="7" max="7" width="28.140625" customWidth="1"/>
    <col min="8" max="8" width="18.140625" customWidth="1"/>
    <col min="9" max="9" width="26.28515625" customWidth="1"/>
    <col min="10" max="10" width="16.85546875" customWidth="1"/>
    <col min="11" max="11" width="14.42578125" customWidth="1"/>
    <col min="13" max="13" width="14.140625" customWidth="1"/>
    <col min="14" max="14" width="13.140625" customWidth="1"/>
    <col min="15" max="15" width="49.28515625" customWidth="1"/>
    <col min="16" max="16" width="26" customWidth="1"/>
    <col min="17" max="17" width="13" customWidth="1"/>
    <col min="18" max="18" width="11.85546875" customWidth="1"/>
    <col min="19" max="19" width="21.140625" customWidth="1"/>
    <col min="20" max="20" width="49" customWidth="1"/>
  </cols>
  <sheetData>
    <row r="1" spans="1:20" ht="58.5" customHeight="1" x14ac:dyDescent="0.25">
      <c r="B1" s="115" t="s">
        <v>0</v>
      </c>
      <c r="C1" s="116"/>
      <c r="D1" s="116"/>
      <c r="E1" s="116"/>
      <c r="F1" s="116"/>
      <c r="G1" s="116"/>
      <c r="H1" s="116"/>
      <c r="I1" s="116"/>
      <c r="J1" s="116"/>
      <c r="K1" s="116"/>
      <c r="L1" s="116"/>
      <c r="M1" s="116"/>
      <c r="N1" s="116"/>
      <c r="O1" s="116"/>
      <c r="P1" s="116"/>
      <c r="Q1" s="116"/>
      <c r="R1" s="116"/>
      <c r="S1" s="116"/>
      <c r="T1" s="116"/>
    </row>
    <row r="2" spans="1:20" ht="57.75" customHeight="1" x14ac:dyDescent="0.3">
      <c r="A2" s="1">
        <v>1</v>
      </c>
      <c r="B2" s="117" t="s">
        <v>1</v>
      </c>
      <c r="C2" s="118"/>
      <c r="D2" s="118"/>
      <c r="E2" s="118"/>
      <c r="F2" s="118"/>
      <c r="G2" s="119"/>
      <c r="H2" s="2" t="s">
        <v>2</v>
      </c>
      <c r="I2" s="2" t="s">
        <v>3</v>
      </c>
      <c r="J2" s="2" t="s">
        <v>4</v>
      </c>
      <c r="K2" s="3" t="s">
        <v>5</v>
      </c>
      <c r="L2" s="2" t="s">
        <v>6</v>
      </c>
      <c r="M2" s="4" t="s">
        <v>7</v>
      </c>
      <c r="N2" s="5"/>
      <c r="O2" s="6" t="s">
        <v>8</v>
      </c>
      <c r="P2" s="7" t="s">
        <v>9</v>
      </c>
      <c r="Q2" s="2" t="s">
        <v>10</v>
      </c>
      <c r="R2" s="2" t="s">
        <v>6</v>
      </c>
      <c r="S2" s="8" t="s">
        <v>7</v>
      </c>
      <c r="T2" s="9" t="s">
        <v>11</v>
      </c>
    </row>
    <row r="3" spans="1:20" ht="15.75" x14ac:dyDescent="0.25">
      <c r="A3" s="11"/>
      <c r="B3" s="87"/>
      <c r="C3" s="12" t="s">
        <v>49</v>
      </c>
      <c r="D3" s="13" t="s">
        <v>48</v>
      </c>
      <c r="E3" s="13"/>
      <c r="F3" s="14"/>
      <c r="G3" s="15">
        <v>5</v>
      </c>
      <c r="H3" s="16"/>
      <c r="I3" s="15"/>
      <c r="J3" s="15"/>
      <c r="K3" s="15">
        <f>SUM(K4,K8)</f>
        <v>3.9297619047619046</v>
      </c>
      <c r="L3" s="17">
        <f>K3/G3</f>
        <v>0.78595238095238096</v>
      </c>
      <c r="M3" s="18"/>
      <c r="N3" s="38"/>
      <c r="O3" s="39"/>
      <c r="P3" s="15"/>
      <c r="Q3" s="15">
        <f>SUM(Q4,Q8)</f>
        <v>3.7510416666666666</v>
      </c>
      <c r="R3" s="19">
        <f>Q3/G3</f>
        <v>0.75020833333333337</v>
      </c>
      <c r="S3" s="20"/>
      <c r="T3" s="20"/>
    </row>
    <row r="4" spans="1:20" ht="15.75" x14ac:dyDescent="0.25">
      <c r="A4" s="14"/>
      <c r="B4" s="21"/>
      <c r="C4" s="21"/>
      <c r="D4" s="21" t="s">
        <v>17</v>
      </c>
      <c r="E4" s="13" t="s">
        <v>119</v>
      </c>
      <c r="F4" s="14"/>
      <c r="G4" s="22">
        <v>2.5</v>
      </c>
      <c r="H4" s="23"/>
      <c r="I4" s="22"/>
      <c r="J4" s="22"/>
      <c r="K4" s="22">
        <f>AVERAGE(K5:K7)*G4</f>
        <v>2.0833333333333335</v>
      </c>
      <c r="L4" s="24">
        <f>K4/G4</f>
        <v>0.83333333333333337</v>
      </c>
      <c r="M4" s="25"/>
      <c r="N4" s="38"/>
      <c r="O4" s="39"/>
      <c r="P4" s="22"/>
      <c r="Q4" s="22">
        <f>AVERAGE(Q5:Q7)*G4</f>
        <v>1.6666666666666665</v>
      </c>
      <c r="R4" s="26">
        <f>Q4/G4</f>
        <v>0.66666666666666663</v>
      </c>
      <c r="S4" s="27"/>
      <c r="T4" s="27"/>
    </row>
    <row r="5" spans="1:20" ht="409.5" x14ac:dyDescent="0.25">
      <c r="A5" s="13"/>
      <c r="B5" s="21"/>
      <c r="C5" s="21"/>
      <c r="D5" s="21"/>
      <c r="E5" s="28" t="s">
        <v>18</v>
      </c>
      <c r="F5" s="29" t="s">
        <v>120</v>
      </c>
      <c r="G5" s="30"/>
      <c r="H5" s="92" t="s">
        <v>121</v>
      </c>
      <c r="I5" s="45" t="s">
        <v>22</v>
      </c>
      <c r="J5" s="31" t="s">
        <v>24</v>
      </c>
      <c r="K5" s="89">
        <f>IF(I5="Ya/Tidak",IF(J5="Ya",1,IF(J5="Tidak",0,"Blm Diisi")),IF(I5="A/B/C",IF(J5="A",1,IF(J5="B",0.5,IF(J5="C",0,"Blm Diisi"))),IF(I5="A/B/C/D",IF(J5="A",1,IF(J5="B",0.67,IF(J5="C",0.33,IF(J5="D",0,"Blm Diisi")))),IF(I5="A/B/C/D/E",IF(J5="A",1,IF(J5="B",0.75,IF(J5="C",0.5,IF(J5="D",0.25,IF(J5="E",0,"Blm Diisi"))))),IF(I5="%",IF(J5="","Blm Diisi",J5),IF(I5="Jumlah",IF(J5="","Blm Diisi",""),IF(I5="Rupiah",IF(J5="","Blm Diisi",""),IF(I5="","","-"))))))))</f>
        <v>0.5</v>
      </c>
      <c r="L5" s="33"/>
      <c r="M5" s="34"/>
      <c r="N5" s="42" t="s">
        <v>122</v>
      </c>
      <c r="O5" s="40" t="s">
        <v>123</v>
      </c>
      <c r="P5" s="35" t="s">
        <v>24</v>
      </c>
      <c r="Q5" s="32">
        <f>IF(I5="Ya/Tidak",IF(P5="Ya",1,IF(P5="Tidak",0,"Blm Diisi")),IF(I5="A/B/C",IF(P5="A",1,IF(P5="B",0.5,IF(P5="C",0,"Blm Diisi"))),IF(I5="A/B/C/D",IF(P5="A",1,IF(P5="B",0.67,IF(P5="C",0.33,IF(P5="D",0,"Blm Diisi")))),IF(I5="A/B/C/D/E",IF(P5="A",1,IF(P5="B",0.75,IF(P5="C",0.5,IF(P5="D",0.25,IF(P5="E",0,"Blm Diisi"))))),IF(I5="%",IF(P5="","Blm Diisi",P5),IF(I5="Jumlah",IF(P5="","Blm Diisi",""),IF(I5="Rupiah",IF(P5="","Blm Diisi",""),IF(I5="","","-"))))))))</f>
        <v>0.5</v>
      </c>
      <c r="R5" s="36"/>
      <c r="S5" s="41" t="s">
        <v>124</v>
      </c>
      <c r="T5" s="46" t="s">
        <v>60</v>
      </c>
    </row>
    <row r="6" spans="1:20" ht="409.5" x14ac:dyDescent="0.25">
      <c r="A6" s="13"/>
      <c r="B6" s="21"/>
      <c r="C6" s="21"/>
      <c r="D6" s="21"/>
      <c r="E6" s="28" t="s">
        <v>21</v>
      </c>
      <c r="F6" s="29" t="s">
        <v>125</v>
      </c>
      <c r="G6" s="30"/>
      <c r="H6" s="92" t="s">
        <v>126</v>
      </c>
      <c r="I6" s="45" t="s">
        <v>22</v>
      </c>
      <c r="J6" s="31" t="s">
        <v>23</v>
      </c>
      <c r="K6" s="89">
        <f>IF(I6="Ya/Tidak",IF(J6="Ya",1,IF(J6="Tidak",0,"Blm Diisi")),IF(I6="A/B/C",IF(J6="A",1,IF(J6="B",0.5,IF(J6="C",0,"Blm Diisi"))),IF(I6="A/B/C/D",IF(J6="A",1,IF(J6="B",0.67,IF(J6="C",0.33,IF(J6="D",0,"Blm Diisi")))),IF(I6="A/B/C/D/E",IF(J6="A",1,IF(J6="B",0.75,IF(J6="C",0.5,IF(J6="D",0.25,IF(J6="E",0,"Blm Diisi"))))),IF(I6="%",IF(J6="","Blm Diisi",J6),IF(I6="Jumlah",IF(J6="","Blm Diisi",""),IF(I6="Rupiah",IF(J6="","Blm Diisi",""),IF(I6="","","-"))))))))</f>
        <v>1</v>
      </c>
      <c r="L6" s="33"/>
      <c r="M6" s="34"/>
      <c r="N6" s="42" t="s">
        <v>127</v>
      </c>
      <c r="O6" s="40" t="s">
        <v>128</v>
      </c>
      <c r="P6" s="35" t="s">
        <v>24</v>
      </c>
      <c r="Q6" s="32">
        <f>IF(I6="Ya/Tidak",IF(P6="Ya",1,IF(P6="Tidak",0,"Blm Diisi")),IF(I6="A/B/C",IF(P6="A",1,IF(P6="B",0.5,IF(P6="C",0,"Blm Diisi"))),IF(I6="A/B/C/D",IF(P6="A",1,IF(P6="B",0.67,IF(P6="C",0.33,IF(P6="D",0,"Blm Diisi")))),IF(I6="A/B/C/D/E",IF(P6="A",1,IF(P6="B",0.75,IF(P6="C",0.5,IF(P6="D",0.25,IF(P6="E",0,"Blm Diisi"))))),IF(I6="%",IF(P6="","Blm Diisi",P6),IF(I6="Jumlah",IF(P6="","Blm Diisi",""),IF(I6="Rupiah",IF(P6="","Blm Diisi",""),IF(I6="","","-"))))))))</f>
        <v>0.5</v>
      </c>
      <c r="R6" s="36"/>
      <c r="S6" s="41" t="s">
        <v>129</v>
      </c>
      <c r="T6" s="46" t="s">
        <v>62</v>
      </c>
    </row>
    <row r="7" spans="1:20" ht="409.5" x14ac:dyDescent="0.25">
      <c r="A7" s="13"/>
      <c r="B7" s="21"/>
      <c r="C7" s="21"/>
      <c r="D7" s="21"/>
      <c r="E7" s="28" t="s">
        <v>26</v>
      </c>
      <c r="F7" s="99" t="s">
        <v>130</v>
      </c>
      <c r="G7" s="30"/>
      <c r="H7" s="92" t="s">
        <v>131</v>
      </c>
      <c r="I7" s="45" t="s">
        <v>27</v>
      </c>
      <c r="J7" s="31" t="s">
        <v>24</v>
      </c>
      <c r="K7" s="32">
        <v>1</v>
      </c>
      <c r="L7" s="33"/>
      <c r="M7" s="34"/>
      <c r="N7" s="42" t="s">
        <v>132</v>
      </c>
      <c r="O7" s="40" t="s">
        <v>133</v>
      </c>
      <c r="P7" s="35" t="s">
        <v>24</v>
      </c>
      <c r="Q7" s="32">
        <v>1</v>
      </c>
      <c r="R7" s="36"/>
      <c r="S7" s="47" t="s">
        <v>134</v>
      </c>
      <c r="T7" s="44" t="s">
        <v>63</v>
      </c>
    </row>
    <row r="8" spans="1:20" ht="15.75" x14ac:dyDescent="0.25">
      <c r="A8" s="14"/>
      <c r="B8" s="21"/>
      <c r="C8" s="21"/>
      <c r="D8" s="21" t="s">
        <v>25</v>
      </c>
      <c r="E8" s="13" t="s">
        <v>135</v>
      </c>
      <c r="F8" s="14"/>
      <c r="G8" s="22">
        <v>2.5</v>
      </c>
      <c r="H8" s="23"/>
      <c r="I8" s="22"/>
      <c r="J8" s="22"/>
      <c r="K8" s="22">
        <f>AVERAGE(K9:K16)*G8</f>
        <v>1.8464285714285713</v>
      </c>
      <c r="L8" s="24">
        <f>K8/G8</f>
        <v>0.73857142857142855</v>
      </c>
      <c r="M8" s="25"/>
      <c r="N8" s="38"/>
      <c r="O8" s="39"/>
      <c r="P8" s="22"/>
      <c r="Q8" s="22">
        <f>AVERAGE(Q9:Q16)*G8</f>
        <v>2.0843750000000001</v>
      </c>
      <c r="R8" s="26">
        <f>Q8/G8</f>
        <v>0.83374999999999999</v>
      </c>
      <c r="S8" s="100"/>
      <c r="T8" s="27"/>
    </row>
    <row r="9" spans="1:20" ht="409.5" x14ac:dyDescent="0.25">
      <c r="A9" s="13"/>
      <c r="B9" s="21"/>
      <c r="C9" s="21"/>
      <c r="D9" s="21"/>
      <c r="E9" s="28" t="s">
        <v>18</v>
      </c>
      <c r="F9" s="37" t="s">
        <v>136</v>
      </c>
      <c r="G9" s="30"/>
      <c r="H9" s="92" t="s">
        <v>137</v>
      </c>
      <c r="I9" s="45" t="s">
        <v>19</v>
      </c>
      <c r="J9" s="31" t="s">
        <v>20</v>
      </c>
      <c r="K9" s="89">
        <f t="shared" ref="K9:K15" si="0">IF(I9="Ya/Tidak",IF(J9="Ya",1,IF(J9="Tidak",0,"Blm Diisi")),IF(I9="A/B/C",IF(J9="A",1,IF(J9="B",0.5,IF(J9="C",0,"Blm Diisi"))),IF(I9="A/B/C/D",IF(J9="A",1,IF(J9="B",0.67,IF(J9="C",0.33,IF(J9="D",0,"Blm Diisi")))),IF(I9="A/B/C/D/E",IF(J9="A",1,IF(J9="B",0.75,IF(J9="C",0.5,IF(J9="D",0.25,IF(J9="E",0,"Blm Diisi"))))),IF(I9="%",IF(J9="","Blm Diisi",J9),IF(I9="Jumlah",IF(J9="","Blm Diisi",""),IF(I9="Rupiah",IF(J9="","Blm Diisi",""),IF(I9="","","-"))))))))</f>
        <v>1</v>
      </c>
      <c r="L9" s="33"/>
      <c r="M9" s="34"/>
      <c r="N9" s="42" t="s">
        <v>138</v>
      </c>
      <c r="O9" s="40" t="s">
        <v>139</v>
      </c>
      <c r="P9" s="35" t="s">
        <v>20</v>
      </c>
      <c r="Q9" s="32">
        <f t="shared" ref="Q9:Q16" si="1">IF(I9="Ya/Tidak",IF(P9="Ya",1,IF(P9="Tidak",0,"Blm Diisi")),IF(I9="A/B/C",IF(P9="A",1,IF(P9="B",0.5,IF(P9="C",0,"Blm Diisi"))),IF(I9="A/B/C/D",IF(P9="A",1,IF(P9="B",0.67,IF(P9="C",0.33,IF(P9="D",0,"Blm Diisi")))),IF(I9="A/B/C/D/E",IF(P9="A",1,IF(P9="B",0.75,IF(P9="C",0.5,IF(P9="D",0.25,IF(P9="E",0,"Blm Diisi"))))),IF(I9="%",IF(P9="","Blm Diisi",P9),IF(I9="Jumlah",IF(P9="","Blm Diisi",""),IF(I9="Rupiah",IF(P9="","Blm Diisi",""),IF(I9="","","-"))))))))</f>
        <v>1</v>
      </c>
      <c r="R9" s="33"/>
      <c r="S9" s="43" t="s">
        <v>140</v>
      </c>
      <c r="T9" s="90" t="s">
        <v>64</v>
      </c>
    </row>
    <row r="10" spans="1:20" ht="409.5" x14ac:dyDescent="0.25">
      <c r="A10" s="13"/>
      <c r="B10" s="21"/>
      <c r="C10" s="21"/>
      <c r="D10" s="21"/>
      <c r="E10" s="28" t="s">
        <v>21</v>
      </c>
      <c r="F10" s="37" t="s">
        <v>141</v>
      </c>
      <c r="G10" s="30"/>
      <c r="H10" s="92" t="s">
        <v>142</v>
      </c>
      <c r="I10" s="45" t="s">
        <v>19</v>
      </c>
      <c r="J10" s="31" t="s">
        <v>20</v>
      </c>
      <c r="K10" s="89">
        <f t="shared" si="0"/>
        <v>1</v>
      </c>
      <c r="L10" s="33"/>
      <c r="M10" s="34"/>
      <c r="N10" s="42" t="s">
        <v>143</v>
      </c>
      <c r="O10" s="40" t="s">
        <v>144</v>
      </c>
      <c r="P10" s="35" t="s">
        <v>20</v>
      </c>
      <c r="Q10" s="32">
        <f t="shared" si="1"/>
        <v>1</v>
      </c>
      <c r="R10" s="33"/>
      <c r="S10" s="43" t="s">
        <v>145</v>
      </c>
      <c r="T10" s="91" t="s">
        <v>65</v>
      </c>
    </row>
    <row r="11" spans="1:20" ht="409.5" x14ac:dyDescent="0.25">
      <c r="A11" s="13"/>
      <c r="B11" s="21"/>
      <c r="C11" s="21"/>
      <c r="D11" s="21"/>
      <c r="E11" s="28" t="s">
        <v>26</v>
      </c>
      <c r="F11" s="37" t="s">
        <v>146</v>
      </c>
      <c r="G11" s="30"/>
      <c r="H11" s="94" t="s">
        <v>147</v>
      </c>
      <c r="I11" s="45" t="s">
        <v>19</v>
      </c>
      <c r="J11" s="31" t="s">
        <v>20</v>
      </c>
      <c r="K11" s="89">
        <f t="shared" si="0"/>
        <v>1</v>
      </c>
      <c r="L11" s="33"/>
      <c r="M11" s="34"/>
      <c r="N11" s="101" t="s">
        <v>148</v>
      </c>
      <c r="O11" s="88" t="s">
        <v>149</v>
      </c>
      <c r="P11" s="35" t="s">
        <v>20</v>
      </c>
      <c r="Q11" s="32">
        <f t="shared" si="1"/>
        <v>1</v>
      </c>
      <c r="R11" s="33"/>
      <c r="S11" s="43" t="s">
        <v>150</v>
      </c>
      <c r="T11" s="91" t="s">
        <v>66</v>
      </c>
    </row>
    <row r="12" spans="1:20" ht="409.5" x14ac:dyDescent="0.25">
      <c r="A12" s="13"/>
      <c r="B12" s="21"/>
      <c r="C12" s="21"/>
      <c r="D12" s="21"/>
      <c r="E12" s="28" t="s">
        <v>29</v>
      </c>
      <c r="F12" s="37" t="s">
        <v>151</v>
      </c>
      <c r="G12" s="30"/>
      <c r="H12" s="37" t="s">
        <v>152</v>
      </c>
      <c r="I12" s="45" t="s">
        <v>27</v>
      </c>
      <c r="J12" s="31" t="s">
        <v>24</v>
      </c>
      <c r="K12" s="89">
        <f t="shared" si="0"/>
        <v>0.67</v>
      </c>
      <c r="L12" s="33"/>
      <c r="M12" s="34"/>
      <c r="N12" s="42" t="s">
        <v>153</v>
      </c>
      <c r="O12" s="40" t="s">
        <v>154</v>
      </c>
      <c r="P12" s="35" t="s">
        <v>24</v>
      </c>
      <c r="Q12" s="32">
        <f t="shared" si="1"/>
        <v>0.67</v>
      </c>
      <c r="R12" s="33"/>
      <c r="S12" s="41" t="s">
        <v>155</v>
      </c>
      <c r="T12" s="93" t="s">
        <v>67</v>
      </c>
    </row>
    <row r="13" spans="1:20" ht="409.5" x14ac:dyDescent="0.25">
      <c r="A13" s="13"/>
      <c r="B13" s="21"/>
      <c r="C13" s="21"/>
      <c r="D13" s="21"/>
      <c r="E13" s="28" t="s">
        <v>71</v>
      </c>
      <c r="F13" s="37" t="s">
        <v>156</v>
      </c>
      <c r="G13" s="30"/>
      <c r="H13" s="94" t="s">
        <v>157</v>
      </c>
      <c r="I13" s="45" t="s">
        <v>19</v>
      </c>
      <c r="J13" s="31" t="s">
        <v>20</v>
      </c>
      <c r="K13" s="89">
        <f t="shared" si="0"/>
        <v>1</v>
      </c>
      <c r="L13" s="33"/>
      <c r="M13" s="34"/>
      <c r="N13" s="101" t="s">
        <v>158</v>
      </c>
      <c r="O13" s="88" t="s">
        <v>159</v>
      </c>
      <c r="P13" s="35" t="s">
        <v>20</v>
      </c>
      <c r="Q13" s="32">
        <f t="shared" si="1"/>
        <v>1</v>
      </c>
      <c r="R13" s="33"/>
      <c r="S13" s="43" t="s">
        <v>160</v>
      </c>
      <c r="T13" s="27"/>
    </row>
    <row r="14" spans="1:20" ht="409.5" x14ac:dyDescent="0.25">
      <c r="A14" s="13"/>
      <c r="B14" s="21"/>
      <c r="C14" s="21"/>
      <c r="D14" s="21"/>
      <c r="E14" s="28" t="s">
        <v>77</v>
      </c>
      <c r="F14" s="37" t="s">
        <v>161</v>
      </c>
      <c r="G14" s="30"/>
      <c r="H14" s="37" t="s">
        <v>162</v>
      </c>
      <c r="I14" s="45" t="s">
        <v>22</v>
      </c>
      <c r="J14" s="31" t="s">
        <v>24</v>
      </c>
      <c r="K14" s="89">
        <f t="shared" si="0"/>
        <v>0.5</v>
      </c>
      <c r="L14" s="33"/>
      <c r="M14" s="34"/>
      <c r="N14" s="42" t="s">
        <v>163</v>
      </c>
      <c r="O14" s="40" t="s">
        <v>164</v>
      </c>
      <c r="P14" s="35" t="s">
        <v>24</v>
      </c>
      <c r="Q14" s="32">
        <f t="shared" si="1"/>
        <v>0.5</v>
      </c>
      <c r="R14" s="33"/>
      <c r="S14" s="41" t="s">
        <v>155</v>
      </c>
      <c r="T14" s="90" t="s">
        <v>68</v>
      </c>
    </row>
    <row r="15" spans="1:20" ht="409.5" x14ac:dyDescent="0.25">
      <c r="A15" s="13"/>
      <c r="B15" s="21"/>
      <c r="C15" s="21"/>
      <c r="D15" s="21"/>
      <c r="E15" s="28" t="s">
        <v>165</v>
      </c>
      <c r="F15" s="99" t="s">
        <v>166</v>
      </c>
      <c r="G15" s="30"/>
      <c r="H15" s="102" t="s">
        <v>167</v>
      </c>
      <c r="I15" s="45" t="s">
        <v>19</v>
      </c>
      <c r="J15" s="31" t="s">
        <v>168</v>
      </c>
      <c r="K15" s="89">
        <f t="shared" si="0"/>
        <v>0</v>
      </c>
      <c r="L15" s="33"/>
      <c r="M15" s="34"/>
      <c r="N15" s="42" t="s">
        <v>169</v>
      </c>
      <c r="O15" s="40" t="s">
        <v>170</v>
      </c>
      <c r="P15" s="35" t="s">
        <v>20</v>
      </c>
      <c r="Q15" s="32">
        <f t="shared" si="1"/>
        <v>1</v>
      </c>
      <c r="R15" s="33"/>
      <c r="S15" s="43" t="s">
        <v>171</v>
      </c>
      <c r="T15" s="90" t="s">
        <v>69</v>
      </c>
    </row>
    <row r="16" spans="1:20" ht="409.5" x14ac:dyDescent="0.25">
      <c r="A16" s="13"/>
      <c r="B16" s="21"/>
      <c r="C16" s="21"/>
      <c r="D16" s="21"/>
      <c r="E16" s="28" t="s">
        <v>172</v>
      </c>
      <c r="F16" s="29" t="s">
        <v>173</v>
      </c>
      <c r="G16" s="30"/>
      <c r="H16" s="37" t="s">
        <v>174</v>
      </c>
      <c r="I16" s="45" t="s">
        <v>22</v>
      </c>
      <c r="J16" s="31" t="s">
        <v>24</v>
      </c>
      <c r="K16" s="32" t="str">
        <f>IF(D16="Ya/Tidak",IF(J16="Ya",1,IF(J16="Tidak",0,"Blm Diisi")),IF(D16="A/B/C",IF(J16="A",1,IF(J16="B",0.5,IF(J16="C",0,"Blm Diisi"))),IF(D16="A/B/C/D",IF(J16="A",1,IF(J16="B",0.67,IF(J16="C",0.33,IF(J16="D",0,"Blm Diisi")))),IF(D16="A/B/C/D/E",IF(J16="A",1,IF(J16="B",0.75,IF(J16="C",0.5,IF(J16="D",0.25,IF(J16="E",0,"Blm Diisi"))))),IF(D16="%",IF(J16="","Blm Diisi",J16),IF(D16="Jumlah",IF(J16="","Blm Diisi",""),IF(D16="Rupiah",IF(J16="","Blm Diisi",""),IF(D16="","","-"))))))))</f>
        <v/>
      </c>
      <c r="L16" s="33"/>
      <c r="M16" s="34"/>
      <c r="N16" s="42" t="s">
        <v>175</v>
      </c>
      <c r="O16" s="40" t="s">
        <v>176</v>
      </c>
      <c r="P16" s="35" t="s">
        <v>24</v>
      </c>
      <c r="Q16" s="32">
        <f t="shared" si="1"/>
        <v>0.5</v>
      </c>
      <c r="R16" s="33"/>
      <c r="S16" s="43" t="s">
        <v>155</v>
      </c>
      <c r="T16" s="41" t="s">
        <v>70</v>
      </c>
    </row>
    <row r="17" spans="1:20" ht="362.25" x14ac:dyDescent="0.25">
      <c r="A17" s="10">
        <v>49</v>
      </c>
      <c r="B17" s="13"/>
      <c r="C17" s="21"/>
      <c r="D17" s="21"/>
      <c r="E17" s="21"/>
      <c r="F17" s="28" t="s">
        <v>71</v>
      </c>
      <c r="G17" s="29" t="s">
        <v>72</v>
      </c>
      <c r="H17" s="30"/>
      <c r="I17" s="92" t="s">
        <v>73</v>
      </c>
      <c r="J17" s="45" t="s">
        <v>27</v>
      </c>
      <c r="K17" s="31" t="s">
        <v>24</v>
      </c>
      <c r="L17" s="89">
        <f t="shared" ref="L17:L18" si="2">IF(J17="Ya/Tidak",IF(K17="Ya",1,IF(K17="Tidak",0,"Blm Diisi")),IF(J17="A/B/C",IF(K17="A",1,IF(K17="B",0.5,IF(K17="C",0,"Blm Diisi"))),IF(J17="A/B/C/D",IF(K17="A",1,IF(K17="B",0.67,IF(K17="C",0.33,IF(K17="D",0,"Blm Diisi")))),IF(J17="A/B/C/D/E",IF(K17="A",1,IF(K17="B",0.75,IF(K17="C",0.5,IF(K17="D",0.25,IF(K17="E",0,"Blm Diisi"))))),IF(J17="%",IF(K17="","Blm Diisi",K17),IF(J17="Jumlah",IF(K17="","Blm Diisi",""),IF(J17="Rupiah",IF(K17="","Blm Diisi",""),IF(J17="","","-"))))))))</f>
        <v>0.67</v>
      </c>
      <c r="M17" s="33"/>
      <c r="N17" s="34"/>
      <c r="O17" s="95" t="s">
        <v>74</v>
      </c>
      <c r="P17" s="88" t="s">
        <v>75</v>
      </c>
      <c r="Q17" s="35" t="s">
        <v>24</v>
      </c>
      <c r="R17" s="32">
        <f t="shared" ref="R17:R18" si="3">IF(J17="Ya/Tidak",IF(Q17="Ya",1,IF(Q17="Tidak",0,"Blm Diisi")),IF(J17="A/B/C",IF(Q17="A",1,IF(Q17="B",0.5,IF(Q17="C",0,"Blm Diisi"))),IF(J17="A/B/C/D",IF(Q17="A",1,IF(Q17="B",0.67,IF(Q17="C",0.33,IF(Q17="D",0,"Blm Diisi")))),IF(J17="A/B/C/D/E",IF(Q17="A",1,IF(Q17="B",0.75,IF(Q17="C",0.5,IF(Q17="D",0.25,IF(Q17="E",0,"Blm Diisi"))))),IF(J17="%",IF(Q17="","Blm Diisi",Q17),IF(J17="Jumlah",IF(Q17="","Blm Diisi",""),IF(J17="Rupiah",IF(Q17="","Blm Diisi",""),IF(J17="","","-"))))))))</f>
        <v>0.67</v>
      </c>
      <c r="S17" s="36"/>
      <c r="T17" s="96" t="s">
        <v>76</v>
      </c>
    </row>
    <row r="18" spans="1:20" ht="409.5" x14ac:dyDescent="0.25">
      <c r="A18" s="10">
        <v>50</v>
      </c>
      <c r="B18" s="13"/>
      <c r="C18" s="21"/>
      <c r="D18" s="21"/>
      <c r="E18" s="21"/>
      <c r="F18" s="28" t="s">
        <v>77</v>
      </c>
      <c r="G18" s="29" t="s">
        <v>78</v>
      </c>
      <c r="H18" s="30"/>
      <c r="I18" s="92" t="s">
        <v>79</v>
      </c>
      <c r="J18" s="45" t="s">
        <v>22</v>
      </c>
      <c r="K18" s="31" t="s">
        <v>24</v>
      </c>
      <c r="L18" s="89">
        <f t="shared" si="2"/>
        <v>0.5</v>
      </c>
      <c r="M18" s="33"/>
      <c r="N18" s="34"/>
      <c r="O18" s="95" t="s">
        <v>80</v>
      </c>
      <c r="P18" s="88" t="s">
        <v>81</v>
      </c>
      <c r="Q18" s="35" t="s">
        <v>24</v>
      </c>
      <c r="R18" s="32">
        <f t="shared" si="3"/>
        <v>0.5</v>
      </c>
      <c r="S18" s="36"/>
      <c r="T18" s="97" t="s">
        <v>82</v>
      </c>
    </row>
    <row r="19" spans="1:20" ht="15.75" x14ac:dyDescent="0.25">
      <c r="A19" s="10">
        <v>51</v>
      </c>
      <c r="B19" s="14"/>
      <c r="C19" s="21"/>
      <c r="D19" s="21"/>
      <c r="E19" s="21" t="s">
        <v>28</v>
      </c>
      <c r="F19" s="13" t="s">
        <v>83</v>
      </c>
      <c r="G19" s="14"/>
      <c r="H19" s="22">
        <v>2</v>
      </c>
      <c r="I19" s="23" t="s">
        <v>84</v>
      </c>
      <c r="J19" s="22"/>
      <c r="K19" s="22"/>
      <c r="L19" s="22">
        <f>AVERAGE(L20:L23)*H19</f>
        <v>1.71</v>
      </c>
      <c r="M19" s="24">
        <f>L19/H19</f>
        <v>0.85499999999999998</v>
      </c>
      <c r="N19" s="25"/>
      <c r="O19" s="38"/>
      <c r="P19" s="39"/>
      <c r="Q19" s="22"/>
      <c r="R19" s="22">
        <f>AVERAGE(R20:R23)*H19</f>
        <v>1.5449999999999999</v>
      </c>
      <c r="S19" s="26">
        <f>R19/H19</f>
        <v>0.77249999999999996</v>
      </c>
      <c r="T19" s="27"/>
    </row>
    <row r="20" spans="1:20" ht="378" x14ac:dyDescent="0.25">
      <c r="A20" s="10">
        <v>52</v>
      </c>
      <c r="B20" s="13"/>
      <c r="C20" s="21"/>
      <c r="D20" s="21"/>
      <c r="E20" s="21"/>
      <c r="F20" s="28" t="s">
        <v>18</v>
      </c>
      <c r="G20" s="94" t="s">
        <v>85</v>
      </c>
      <c r="H20" s="30"/>
      <c r="I20" s="92" t="s">
        <v>86</v>
      </c>
      <c r="J20" s="45" t="s">
        <v>27</v>
      </c>
      <c r="K20" s="31" t="s">
        <v>24</v>
      </c>
      <c r="L20" s="89">
        <f>IF(J20="Ya/Tidak",IF(K20="Ya",1,IF(K20="Tidak",0,"Blm Diisi")),IF(J20="A/B/C",IF(K20="A",1,IF(K20="B",0.5,IF(K20="C",0,"Blm Diisi"))),IF(J20="A/B/C/D",IF(K20="A",1,IF(K20="B",0.67,IF(K20="C",0.33,IF(K20="D",0,"Blm Diisi")))),IF(J20="A/B/C/D/E",IF(K20="A",1,IF(K20="B",0.75,IF(K20="C",0.5,IF(K20="D",0.25,IF(K20="E",0,"Blm Diisi"))))),IF(J20="%",IF(K20="","Blm Diisi",K20),IF(J20="Jumlah",IF(K20="","Blm Diisi",""),IF(J20="Rupiah",IF(K20="","Blm Diisi",""),IF(J20="","","-"))))))))</f>
        <v>0.67</v>
      </c>
      <c r="M20" s="33"/>
      <c r="N20" s="34"/>
      <c r="O20" s="42" t="s">
        <v>87</v>
      </c>
      <c r="P20" s="40" t="s">
        <v>88</v>
      </c>
      <c r="Q20" s="35" t="s">
        <v>24</v>
      </c>
      <c r="R20" s="32">
        <f>IF(J20="Ya/Tidak",IF(Q20="Ya",1,IF(Q20="Tidak",0,"Blm Diisi")),IF(J20="A/B/C",IF(Q20="A",1,IF(Q20="B",0.5,IF(Q20="C",0,"Blm Diisi"))),IF(J20="A/B/C/D",IF(Q20="A",1,IF(Q20="B",0.67,IF(Q20="C",0.33,IF(Q20="D",0,"Blm Diisi")))),IF(J20="A/B/C/D/E",IF(Q20="A",1,IF(Q20="B",0.75,IF(Q20="C",0.5,IF(Q20="D",0.25,IF(Q20="E",0,"Blm Diisi"))))),IF(J20="%",IF(Q20="","Blm Diisi",Q20),IF(J20="Jumlah",IF(Q20="","Blm Diisi",""),IF(J20="Rupiah",IF(Q20="","Blm Diisi",""),IF(J20="","","-"))))))))</f>
        <v>0.67</v>
      </c>
      <c r="S20" s="36"/>
      <c r="T20" s="41" t="s">
        <v>89</v>
      </c>
    </row>
    <row r="21" spans="1:20" ht="409.5" x14ac:dyDescent="0.25">
      <c r="A21" s="10">
        <v>53</v>
      </c>
      <c r="B21" s="13"/>
      <c r="C21" s="21"/>
      <c r="D21" s="21"/>
      <c r="E21" s="21"/>
      <c r="F21" s="28" t="s">
        <v>21</v>
      </c>
      <c r="G21" s="29" t="s">
        <v>90</v>
      </c>
      <c r="H21" s="30"/>
      <c r="I21" s="92" t="s">
        <v>91</v>
      </c>
      <c r="J21" s="45" t="s">
        <v>27</v>
      </c>
      <c r="K21" s="31" t="s">
        <v>23</v>
      </c>
      <c r="L21" s="89">
        <f>IF(J21="Ya/Tidak",IF(K21="Ya",1,IF(K21="Tidak",0,"Blm Diisi")),IF(J21="A/B/C",IF(K21="A",1,IF(K21="B",0.5,IF(K21="C",0,"Blm Diisi"))),IF(J21="A/B/C/D",IF(K21="A",1,IF(K21="B",0.67,IF(K21="C",0.33,IF(K21="D",0,"Blm Diisi")))),IF(J21="A/B/C/D/E",IF(K21="A",1,IF(K21="B",0.75,IF(K21="C",0.5,IF(K21="D",0.25,IF(K21="E",0,"Blm Diisi"))))),IF(J21="%",IF(K21="","Blm Diisi",K21),IF(J21="Jumlah",IF(K21="","Blm Diisi",""),IF(J21="Rupiah",IF(K21="","Blm Diisi",""),IF(J21="","","-"))))))))</f>
        <v>1</v>
      </c>
      <c r="M21" s="33"/>
      <c r="N21" s="34"/>
      <c r="O21" s="42" t="s">
        <v>92</v>
      </c>
      <c r="P21" s="40" t="s">
        <v>93</v>
      </c>
      <c r="Q21" s="35" t="s">
        <v>24</v>
      </c>
      <c r="R21" s="32">
        <f>IF(J21="Ya/Tidak",IF(Q21="Ya",1,IF(Q21="Tidak",0,"Blm Diisi")),IF(J21="A/B/C",IF(Q21="A",1,IF(Q21="B",0.5,IF(Q21="C",0,"Blm Diisi"))),IF(J21="A/B/C/D",IF(Q21="A",1,IF(Q21="B",0.67,IF(Q21="C",0.33,IF(Q21="D",0,"Blm Diisi")))),IF(J21="A/B/C/D/E",IF(Q21="A",1,IF(Q21="B",0.75,IF(Q21="C",0.5,IF(Q21="D",0.25,IF(Q21="E",0,"Blm Diisi"))))),IF(J21="%",IF(Q21="","Blm Diisi",Q21),IF(J21="Jumlah",IF(Q21="","Blm Diisi",""),IF(J21="Rupiah",IF(Q21="","Blm Diisi",""),IF(J21="","","-"))))))))</f>
        <v>0.67</v>
      </c>
      <c r="S21" s="36"/>
      <c r="T21" s="47" t="s">
        <v>94</v>
      </c>
    </row>
    <row r="22" spans="1:20" ht="299.25" x14ac:dyDescent="0.25">
      <c r="A22" s="10">
        <v>54</v>
      </c>
      <c r="B22" s="13"/>
      <c r="C22" s="21"/>
      <c r="D22" s="21"/>
      <c r="E22" s="21"/>
      <c r="F22" s="28" t="s">
        <v>26</v>
      </c>
      <c r="G22" s="94" t="s">
        <v>95</v>
      </c>
      <c r="H22" s="30"/>
      <c r="I22" s="92" t="s">
        <v>96</v>
      </c>
      <c r="J22" s="45" t="s">
        <v>61</v>
      </c>
      <c r="K22" s="31" t="s">
        <v>24</v>
      </c>
      <c r="L22" s="89">
        <f>IF(J22="Ya/Tidak",IF(K22="Ya",1,IF(K22="Tidak",0,"Blm Diisi")),IF(J22="A/B/C",IF(K22="A",1,IF(K22="B",0.5,IF(K22="C",0,"Blm Diisi"))),IF(J22="A/B/C/D",IF(K22="A",1,IF(K22="B",0.67,IF(K22="C",0.33,IF(K22="D",0,"Blm Diisi")))),IF(J22="A/B/C/D/E",IF(K22="A",1,IF(K22="B",0.75,IF(K22="C",0.5,IF(K22="D",0.25,IF(K22="E",0,"Blm Diisi"))))),IF(J22="%",IF(K22="","Blm Diisi",K22),IF(J22="Jumlah",IF(K22="","Blm Diisi",""),IF(J22="Rupiah",IF(K22="","Blm Diisi",""),IF(J22="","","-"))))))))</f>
        <v>0.75</v>
      </c>
      <c r="M22" s="33"/>
      <c r="N22" s="34"/>
      <c r="O22" s="42" t="s">
        <v>97</v>
      </c>
      <c r="P22" s="40" t="s">
        <v>98</v>
      </c>
      <c r="Q22" s="35" t="s">
        <v>24</v>
      </c>
      <c r="R22" s="32">
        <f>IF(J22="Ya/Tidak",IF(Q22="Ya",1,IF(Q22="Tidak",0,"Blm Diisi")),IF(J22="A/B/C",IF(Q22="A",1,IF(Q22="B",0.5,IF(Q22="C",0,"Blm Diisi"))),IF(J22="A/B/C/D",IF(Q22="A",1,IF(Q22="B",0.67,IF(Q22="C",0.33,IF(Q22="D",0,"Blm Diisi")))),IF(J22="A/B/C/D/E",IF(Q22="A",1,IF(Q22="B",0.75,IF(Q22="C",0.5,IF(Q22="D",0.25,IF(Q22="E",0,"Blm Diisi"))))),IF(J22="%",IF(Q22="","Blm Diisi",Q22),IF(J22="Jumlah",IF(Q22="","Blm Diisi",""),IF(J22="Rupiah",IF(Q22="","Blm Diisi",""),IF(J22="","","-"))))))))</f>
        <v>0.75</v>
      </c>
      <c r="S22" s="36"/>
      <c r="T22" s="47" t="s">
        <v>99</v>
      </c>
    </row>
    <row r="23" spans="1:20" ht="409.5" x14ac:dyDescent="0.25">
      <c r="A23" s="10">
        <v>55</v>
      </c>
      <c r="B23" s="13"/>
      <c r="C23" s="21"/>
      <c r="D23" s="21"/>
      <c r="E23" s="21"/>
      <c r="F23" s="28" t="s">
        <v>29</v>
      </c>
      <c r="G23" s="29" t="s">
        <v>100</v>
      </c>
      <c r="H23" s="30"/>
      <c r="I23" s="94" t="s">
        <v>101</v>
      </c>
      <c r="J23" s="45" t="s">
        <v>19</v>
      </c>
      <c r="K23" s="31" t="s">
        <v>20</v>
      </c>
      <c r="L23" s="89">
        <f>IF(J23="Ya/Tidak",IF(K23="Ya",1,IF(K23="Tidak",0,"Blm Diisi")),IF(J23="A/B/C",IF(K23="A",1,IF(K23="B",0.5,IF(K23="C",0,"Blm Diisi"))),IF(J23="A/B/C/D",IF(K23="A",1,IF(K23="B",0.67,IF(K23="C",0.33,IF(K23="D",0,"Blm Diisi")))),IF(J23="A/B/C/D/E",IF(K23="A",1,IF(K23="B",0.75,IF(K23="C",0.5,IF(K23="D",0.25,IF(K23="E",0,"Blm Diisi"))))),IF(J23="%",IF(K23="","Blm Diisi",K23),IF(J23="Jumlah",IF(K23="","Blm Diisi",""),IF(J23="Rupiah",IF(K23="","Blm Diisi",""),IF(J23="","","-"))))))))</f>
        <v>1</v>
      </c>
      <c r="M23" s="33"/>
      <c r="N23" s="34"/>
      <c r="O23" s="42" t="s">
        <v>102</v>
      </c>
      <c r="P23" s="40" t="s">
        <v>103</v>
      </c>
      <c r="Q23" s="35" t="s">
        <v>20</v>
      </c>
      <c r="R23" s="32">
        <f>IF(J23="Ya/Tidak",IF(Q23="Ya",1,IF(Q23="Tidak",0,"Blm Diisi")),IF(J23="A/B/C",IF(Q23="A",1,IF(Q23="B",0.5,IF(Q23="C",0,"Blm Diisi"))),IF(J23="A/B/C/D",IF(Q23="A",1,IF(Q23="B",0.67,IF(Q23="C",0.33,IF(Q23="D",0,"Blm Diisi")))),IF(J23="A/B/C/D/E",IF(Q23="A",1,IF(Q23="B",0.75,IF(Q23="C",0.5,IF(Q23="D",0.25,IF(Q23="E",0,"Blm Diisi"))))),IF(J23="%",IF(Q23="","Blm Diisi",Q23),IF(J23="Jumlah",IF(Q23="","Blm Diisi",""),IF(J23="Rupiah",IF(Q23="","Blm Diisi",""),IF(J23="","","-"))))))))</f>
        <v>1</v>
      </c>
      <c r="S23" s="36"/>
      <c r="T23" s="90" t="s">
        <v>104</v>
      </c>
    </row>
    <row r="24" spans="1:20" ht="15.75" x14ac:dyDescent="0.25">
      <c r="A24" s="10">
        <v>56</v>
      </c>
      <c r="B24" s="14"/>
      <c r="C24" s="21"/>
      <c r="D24" s="21"/>
      <c r="E24" s="21" t="s">
        <v>105</v>
      </c>
      <c r="F24" s="13" t="s">
        <v>106</v>
      </c>
      <c r="G24" s="14"/>
      <c r="H24" s="22">
        <v>0.75</v>
      </c>
      <c r="I24" s="23"/>
      <c r="J24" s="22"/>
      <c r="K24" s="22"/>
      <c r="L24" s="22">
        <f>AVERAGE(L25)*H24</f>
        <v>0.50250000000000006</v>
      </c>
      <c r="M24" s="24">
        <f>L24/H24</f>
        <v>0.67</v>
      </c>
      <c r="N24" s="25"/>
      <c r="O24" s="38"/>
      <c r="P24" s="39"/>
      <c r="Q24" s="22"/>
      <c r="R24" s="22">
        <f>AVERAGE(R25)*H24</f>
        <v>0.50250000000000006</v>
      </c>
      <c r="S24" s="26">
        <f>R24/H24</f>
        <v>0.67</v>
      </c>
      <c r="T24" s="27"/>
    </row>
    <row r="25" spans="1:20" ht="409.5" x14ac:dyDescent="0.25">
      <c r="A25" s="10">
        <v>57</v>
      </c>
      <c r="B25" s="13"/>
      <c r="C25" s="21"/>
      <c r="D25" s="21"/>
      <c r="E25" s="21"/>
      <c r="F25" s="98" t="s">
        <v>18</v>
      </c>
      <c r="G25" s="29" t="s">
        <v>107</v>
      </c>
      <c r="H25" s="30"/>
      <c r="I25" s="92" t="s">
        <v>108</v>
      </c>
      <c r="J25" s="45" t="s">
        <v>27</v>
      </c>
      <c r="K25" s="31" t="s">
        <v>24</v>
      </c>
      <c r="L25" s="89">
        <f>IF(J25="Ya/Tidak",IF(K25="Ya",1,IF(K25="Tidak",0,"Blm Diisi")),IF(J25="A/B/C",IF(K25="A",1,IF(K25="B",0.5,IF(K25="C",0,"Blm Diisi"))),IF(J25="A/B/C/D",IF(K25="A",1,IF(K25="B",0.67,IF(K25="C",0.33,IF(K25="D",0,"Blm Diisi")))),IF(J25="A/B/C/D/E",IF(K25="A",1,IF(K25="B",0.75,IF(K25="C",0.5,IF(K25="D",0.25,IF(K25="E",0,"Blm Diisi"))))),IF(J25="%",IF(K25="","Blm Diisi",K25),IF(J25="Jumlah",IF(K25="","Blm Diisi",""),IF(J25="Rupiah",IF(K25="","Blm Diisi",""),IF(J25="","","-"))))))))</f>
        <v>0.67</v>
      </c>
      <c r="M25" s="33"/>
      <c r="N25" s="34"/>
      <c r="O25" s="42" t="s">
        <v>109</v>
      </c>
      <c r="P25" s="40" t="s">
        <v>110</v>
      </c>
      <c r="Q25" s="35" t="s">
        <v>24</v>
      </c>
      <c r="R25" s="32">
        <f>IF(J25="Ya/Tidak",IF(Q25="Ya",1,IF(Q25="Tidak",0,"Blm Diisi")),IF(J25="A/B/C",IF(Q25="A",1,IF(Q25="B",0.5,IF(Q25="C",0,"Blm Diisi"))),IF(J25="A/B/C/D",IF(Q25="A",1,IF(Q25="B",0.67,IF(Q25="C",0.33,IF(Q25="D",0,"Blm Diisi")))),IF(J25="A/B/C/D/E",IF(Q25="A",1,IF(Q25="B",0.75,IF(Q25="C",0.5,IF(Q25="D",0.25,IF(Q25="E",0,"Blm Diisi"))))),IF(J25="%",IF(Q25="","Blm Diisi",Q25),IF(J25="Jumlah",IF(Q25="","Blm Diisi",""),IF(J25="Rupiah",IF(Q25="","Blm Diisi",""),IF(J25="","","-"))))))))</f>
        <v>0.67</v>
      </c>
      <c r="S25" s="36"/>
      <c r="T25" s="90" t="s">
        <v>111</v>
      </c>
    </row>
    <row r="26" spans="1:20" ht="15.75" x14ac:dyDescent="0.25">
      <c r="A26" s="10">
        <v>58</v>
      </c>
      <c r="B26" s="14"/>
      <c r="C26" s="21"/>
      <c r="D26" s="21"/>
      <c r="E26" s="21" t="s">
        <v>112</v>
      </c>
      <c r="F26" s="13" t="s">
        <v>113</v>
      </c>
      <c r="G26" s="14"/>
      <c r="H26" s="22">
        <v>0.25</v>
      </c>
      <c r="I26" s="23"/>
      <c r="J26" s="22"/>
      <c r="K26" s="22"/>
      <c r="L26" s="22">
        <f>AVERAGE(L27)*H26</f>
        <v>0.125</v>
      </c>
      <c r="M26" s="24">
        <f>L26/H26</f>
        <v>0.5</v>
      </c>
      <c r="N26" s="25"/>
      <c r="O26" s="38"/>
      <c r="P26" s="39"/>
      <c r="Q26" s="22"/>
      <c r="R26" s="22">
        <f>AVERAGE(R27)*H26</f>
        <v>0.125</v>
      </c>
      <c r="S26" s="26">
        <f>R26/H26</f>
        <v>0.5</v>
      </c>
      <c r="T26" s="27"/>
    </row>
    <row r="27" spans="1:20" ht="378" x14ac:dyDescent="0.25">
      <c r="A27" s="10">
        <v>59</v>
      </c>
      <c r="B27" s="13"/>
      <c r="C27" s="21"/>
      <c r="D27" s="21"/>
      <c r="E27" s="21"/>
      <c r="F27" s="98" t="s">
        <v>18</v>
      </c>
      <c r="G27" s="29" t="s">
        <v>114</v>
      </c>
      <c r="H27" s="30"/>
      <c r="I27" s="92" t="s">
        <v>115</v>
      </c>
      <c r="J27" s="45" t="s">
        <v>22</v>
      </c>
      <c r="K27" s="31" t="s">
        <v>24</v>
      </c>
      <c r="L27" s="89">
        <f>IF(J27="Ya/Tidak",IF(K27="Ya",1,IF(K27="Tidak",0,"Blm Diisi")),IF(J27="A/B/C",IF(K27="A",1,IF(K27="B",0.5,IF(K27="C",0,"Blm Diisi"))),IF(J27="A/B/C/D",IF(K27="A",1,IF(K27="B",0.67,IF(K27="C",0.33,IF(K27="D",0,"Blm Diisi")))),IF(J27="A/B/C/D/E",IF(K27="A",1,IF(K27="B",0.75,IF(K27="C",0.5,IF(K27="D",0.25,IF(K27="E",0,"Blm Diisi"))))),IF(J27="%",IF(K27="","Blm Diisi",K27),IF(J27="Jumlah",IF(K27="","Blm Diisi",""),IF(J27="Rupiah",IF(K27="","Blm Diisi",""),IF(J27="","","-"))))))))</f>
        <v>0.5</v>
      </c>
      <c r="M27" s="33"/>
      <c r="N27" s="34"/>
      <c r="O27" s="42" t="s">
        <v>116</v>
      </c>
      <c r="P27" s="40" t="s">
        <v>117</v>
      </c>
      <c r="Q27" s="35" t="s">
        <v>24</v>
      </c>
      <c r="R27" s="32">
        <f>IF(J27="Ya/Tidak",IF(Q27="Ya",1,IF(Q27="Tidak",0,"Blm Diisi")),IF(J27="A/B/C",IF(Q27="A",1,IF(Q27="B",0.5,IF(Q27="C",0,"Blm Diisi"))),IF(J27="A/B/C/D",IF(Q27="A",1,IF(Q27="B",0.67,IF(Q27="C",0.33,IF(Q27="D",0,"Blm Diisi")))),IF(J27="A/B/C/D/E",IF(Q27="A",1,IF(Q27="B",0.75,IF(Q27="C",0.5,IF(Q27="D",0.25,IF(Q27="E",0,"Blm Diisi"))))),IF(J27="%",IF(Q27="","Blm Diisi",Q27),IF(J27="Jumlah",IF(Q27="","Blm Diisi",""),IF(J27="Rupiah",IF(Q27="","Blm Diisi",""),IF(J27="","","-"))))))))</f>
        <v>0.5</v>
      </c>
      <c r="S27" s="36"/>
      <c r="T27" s="90" t="s">
        <v>118</v>
      </c>
    </row>
    <row r="28" spans="1:20" ht="15.75" x14ac:dyDescent="0.25">
      <c r="B28" s="11"/>
      <c r="C28" s="120"/>
      <c r="D28" s="12" t="s">
        <v>49</v>
      </c>
      <c r="E28" s="13" t="s">
        <v>48</v>
      </c>
      <c r="F28" s="13"/>
      <c r="G28" s="14"/>
      <c r="H28" s="15">
        <v>5</v>
      </c>
      <c r="I28" s="16"/>
      <c r="J28" s="15"/>
      <c r="K28" s="15"/>
      <c r="L28" s="15">
        <f>SUM(L29,L33,L35)</f>
        <v>4.01</v>
      </c>
      <c r="M28" s="121">
        <f>L28/H28</f>
        <v>0.80199999999999994</v>
      </c>
      <c r="N28" s="122"/>
      <c r="O28" s="123"/>
      <c r="P28" s="124"/>
      <c r="Q28" s="15"/>
      <c r="R28" s="15">
        <f>SUM(R29,R33,R35)</f>
        <v>4.01</v>
      </c>
      <c r="S28" s="19"/>
      <c r="T28" s="125"/>
    </row>
    <row r="29" spans="1:20" ht="15.75" x14ac:dyDescent="0.25">
      <c r="B29" s="14"/>
      <c r="C29" s="21"/>
      <c r="D29" s="21"/>
      <c r="E29" s="21" t="s">
        <v>17</v>
      </c>
      <c r="F29" s="13" t="s">
        <v>177</v>
      </c>
      <c r="G29" s="14"/>
      <c r="H29" s="22">
        <v>2</v>
      </c>
      <c r="I29" s="23"/>
      <c r="J29" s="22"/>
      <c r="K29" s="22"/>
      <c r="L29" s="22">
        <f>AVERAGE(L30:L32)*H29</f>
        <v>2</v>
      </c>
      <c r="M29" s="24">
        <f>L29/H29</f>
        <v>1</v>
      </c>
      <c r="N29" s="25"/>
      <c r="O29" s="123"/>
      <c r="P29" s="124"/>
      <c r="Q29" s="22"/>
      <c r="R29" s="22">
        <f>AVERAGE(R30:R32)*H29</f>
        <v>2</v>
      </c>
      <c r="S29" s="26">
        <f>R29/H29</f>
        <v>1</v>
      </c>
      <c r="T29" s="126"/>
    </row>
    <row r="30" spans="1:20" ht="110.25" x14ac:dyDescent="0.25">
      <c r="B30" s="13"/>
      <c r="C30" s="21"/>
      <c r="D30" s="21"/>
      <c r="E30" s="21"/>
      <c r="F30" s="98" t="s">
        <v>33</v>
      </c>
      <c r="G30" s="127" t="s">
        <v>178</v>
      </c>
      <c r="H30" s="30"/>
      <c r="I30" s="29" t="s">
        <v>179</v>
      </c>
      <c r="J30" s="45" t="s">
        <v>180</v>
      </c>
      <c r="K30" s="128">
        <f>K32/K31</f>
        <v>1</v>
      </c>
      <c r="L30" s="89">
        <f>IF(J30="Ya/Tidak",IF(K30="Ya",1,IF(K30="Tidak",0,"Blm Diisi")),IF(J30="A/B/C",IF(K30="A",1,IF(K30="B",0.5,IF(K30="C",0,"Blm Diisi"))),IF(J30="A/B/C/D",IF(K30="A",1,IF(K30="B",0.67,IF(K30="C",0.33,IF(K30="D",0,"Blm Diisi")))),IF(J30="A/B/C/D/E",IF(K30="A",1,IF(K30="B",0.75,IF(K30="C",0.5,IF(K30="D",0.25,IF(K30="E",0,"Blm Diisi"))))),IF(J30="%",IF(K30="","Blm Diisi",K30),IF(J30="Jumlah",IF(K30="","Blm Diisi",""),IF(J30="Rupiah",IF(K30="","Blm Diisi",""),IF(J30="","","-"))))))))</f>
        <v>1</v>
      </c>
      <c r="M30" s="33"/>
      <c r="N30" s="34"/>
      <c r="O30" s="129"/>
      <c r="P30" s="130"/>
      <c r="Q30" s="128">
        <f>Q32/Q31</f>
        <v>1</v>
      </c>
      <c r="R30" s="32">
        <f>IF(J30="Ya/Tidak",IF(Q30="Ya",1,IF(Q30="Tidak",0,"Blm Diisi")),IF(J30="A/B/C",IF(Q30="A",1,IF(Q30="B",0.5,IF(Q30="C",0,"Blm Diisi"))),IF(J30="A/B/C/D",IF(Q30="A",1,IF(Q30="B",0.67,IF(Q30="C",0.33,IF(Q30="D",0,"Blm Diisi")))),IF(J30="A/B/C/D/E",IF(Q30="A",1,IF(Q30="B",0.75,IF(Q30="C",0.5,IF(Q30="D",0.25,IF(Q30="E",0,"Blm Diisi"))))),IF(J30="%",IF(Q30="","Blm Diisi",Q30),IF(J30="Jumlah",IF(Q30="","Blm Diisi",""),IF(J30="Rupiah",IF(Q30="","Blm Diisi",""),IF(J30="","","-"))))))))</f>
        <v>1</v>
      </c>
      <c r="S30" s="36"/>
      <c r="T30" s="131"/>
    </row>
    <row r="31" spans="1:20" ht="110.25" x14ac:dyDescent="0.25">
      <c r="B31" s="13"/>
      <c r="C31" s="21"/>
      <c r="D31" s="21"/>
      <c r="E31" s="21"/>
      <c r="F31" s="132"/>
      <c r="G31" s="127" t="s">
        <v>181</v>
      </c>
      <c r="H31" s="30"/>
      <c r="I31" s="29"/>
      <c r="J31" s="45" t="s">
        <v>182</v>
      </c>
      <c r="K31" s="133">
        <v>1</v>
      </c>
      <c r="L31" s="32" t="str">
        <f>IF(E31="Ya/Tidak",IF(K31="Ya",1,IF(K31="Tidak",0,"Blm Diisi")),IF(E31="A/B/C",IF(K31="A",1,IF(K31="B",0.5,IF(K31="C",0,"Blm Diisi"))),IF(E31="A/B/C/D",IF(K31="A",1,IF(K31="B",0.67,IF(K31="C",0.33,IF(K31="D",0,"Blm Diisi")))),IF(E31="A/B/C/D/E",IF(K31="A",1,IF(K31="B",0.75,IF(K31="C",0.5,IF(K31="D",0.25,IF(K31="E",0,"Blm Diisi"))))),IF(E31="%",IF(K31="","Blm Diisi",K31),IF(E31="Jumlah",IF(K31="","Blm Diisi",""),IF(E31="Rupiah",IF(K31="","Blm Diisi",""),IF(E31="","","-"))))))))</f>
        <v/>
      </c>
      <c r="M31" s="33"/>
      <c r="N31" s="34"/>
      <c r="O31" s="42" t="s">
        <v>183</v>
      </c>
      <c r="P31" s="40" t="s">
        <v>184</v>
      </c>
      <c r="Q31" s="133">
        <v>1</v>
      </c>
      <c r="R31" s="32" t="str">
        <f>IF(J31="Ya/Tidak",IF(Q31="Ya",1,IF(Q31="Tidak",0,"Blm Diisi")),IF(J31="A/B/C",IF(Q31="A",1,IF(Q31="B",0.5,IF(Q31="C",0,"Blm Diisi"))),IF(J31="A/B/C/D",IF(Q31="A",1,IF(Q31="B",0.67,IF(Q31="C",0.33,IF(Q31="D",0,"Blm Diisi")))),IF(J31="A/B/C/D/E",IF(Q31="A",1,IF(Q31="B",0.75,IF(Q31="C",0.5,IF(Q31="D",0.25,IF(Q31="E",0,"Blm Diisi"))))),IF(J31="%",IF(Q31="","Blm Diisi",Q31),IF(J31="Jumlah",IF(Q31="","Blm Diisi",""),IF(J31="Rupiah",IF(Q31="","Blm Diisi",""),IF(J31="","","-"))))))))</f>
        <v/>
      </c>
      <c r="S31" s="36"/>
      <c r="T31" s="131"/>
    </row>
    <row r="32" spans="1:20" ht="94.5" x14ac:dyDescent="0.25">
      <c r="B32" s="13"/>
      <c r="C32" s="21"/>
      <c r="D32" s="21"/>
      <c r="E32" s="21"/>
      <c r="F32" s="132"/>
      <c r="G32" s="127" t="s">
        <v>185</v>
      </c>
      <c r="H32" s="30"/>
      <c r="I32" s="29"/>
      <c r="J32" s="45" t="s">
        <v>182</v>
      </c>
      <c r="K32" s="133">
        <v>1</v>
      </c>
      <c r="L32" s="32" t="str">
        <f>IF(E32="Ya/Tidak",IF(K32="Ya",1,IF(K32="Tidak",0,"Blm Diisi")),IF(E32="A/B/C",IF(K32="A",1,IF(K32="B",0.5,IF(K32="C",0,"Blm Diisi"))),IF(E32="A/B/C/D",IF(K32="A",1,IF(K32="B",0.67,IF(K32="C",0.33,IF(K32="D",0,"Blm Diisi")))),IF(E32="A/B/C/D/E",IF(K32="A",1,IF(K32="B",0.75,IF(K32="C",0.5,IF(K32="D",0.25,IF(K32="E",0,"Blm Diisi"))))),IF(E32="%",IF(K32="","Blm Diisi",K32),IF(E32="Jumlah",IF(K32="","Blm Diisi",""),IF(E32="Rupiah",IF(K32="","Blm Diisi",""),IF(E32="","","-"))))))))</f>
        <v/>
      </c>
      <c r="M32" s="33"/>
      <c r="N32" s="34"/>
      <c r="O32" s="42" t="s">
        <v>186</v>
      </c>
      <c r="P32" s="40" t="s">
        <v>187</v>
      </c>
      <c r="Q32" s="133">
        <v>1</v>
      </c>
      <c r="R32" s="32" t="str">
        <f>IF(J32="Ya/Tidak",IF(Q32="Ya",1,IF(Q32="Tidak",0,"Blm Diisi")),IF(J32="A/B/C",IF(Q32="A",1,IF(Q32="B",0.5,IF(Q32="C",0,"Blm Diisi"))),IF(J32="A/B/C/D",IF(Q32="A",1,IF(Q32="B",0.67,IF(Q32="C",0.33,IF(Q32="D",0,"Blm Diisi")))),IF(J32="A/B/C/D/E",IF(Q32="A",1,IF(Q32="B",0.75,IF(Q32="C",0.5,IF(Q32="D",0.25,IF(Q32="E",0,"Blm Diisi"))))),IF(J32="%",IF(Q32="","Blm Diisi",Q32),IF(J32="Jumlah",IF(Q32="","Blm Diisi",""),IF(J32="Rupiah",IF(Q32="","Blm Diisi",""),IF(J32="","","-"))))))))</f>
        <v/>
      </c>
      <c r="S32" s="36"/>
      <c r="T32" s="131"/>
    </row>
    <row r="33" spans="2:20" ht="15.75" x14ac:dyDescent="0.25">
      <c r="B33" s="14"/>
      <c r="C33" s="21"/>
      <c r="D33" s="21"/>
      <c r="E33" s="21" t="s">
        <v>25</v>
      </c>
      <c r="F33" s="13" t="s">
        <v>188</v>
      </c>
      <c r="G33" s="14"/>
      <c r="H33" s="22">
        <v>1.5</v>
      </c>
      <c r="I33" s="23"/>
      <c r="J33" s="22"/>
      <c r="K33" s="22"/>
      <c r="L33" s="22">
        <f>AVERAGE(L34)*H33</f>
        <v>1.0050000000000001</v>
      </c>
      <c r="M33" s="24">
        <f>L33/H33</f>
        <v>0.67</v>
      </c>
      <c r="N33" s="25"/>
      <c r="O33" s="38"/>
      <c r="P33" s="39"/>
      <c r="Q33" s="22"/>
      <c r="R33" s="22">
        <f>AVERAGE(R34)*H33</f>
        <v>1.0050000000000001</v>
      </c>
      <c r="S33" s="26">
        <f>R33/H33</f>
        <v>0.67</v>
      </c>
      <c r="T33" s="126"/>
    </row>
    <row r="34" spans="2:20" ht="409.5" x14ac:dyDescent="0.25">
      <c r="B34" s="13"/>
      <c r="C34" s="21"/>
      <c r="D34" s="21"/>
      <c r="E34" s="21"/>
      <c r="F34" s="98" t="s">
        <v>33</v>
      </c>
      <c r="G34" s="127" t="s">
        <v>189</v>
      </c>
      <c r="H34" s="30"/>
      <c r="I34" s="37" t="s">
        <v>190</v>
      </c>
      <c r="J34" s="45" t="s">
        <v>27</v>
      </c>
      <c r="K34" s="31" t="s">
        <v>24</v>
      </c>
      <c r="L34" s="89">
        <f>IF(J34="Ya/Tidak",IF(K34="Ya",1,IF(K34="Tidak",0,"Blm Diisi")),IF(J34="A/B/C",IF(K34="A",1,IF(K34="B",0.5,IF(K34="C",0,"Blm Diisi"))),IF(J34="A/B/C/D",IF(K34="A",1,IF(K34="B",0.67,IF(K34="C",0.33,IF(K34="D",0,"Blm Diisi")))),IF(J34="A/B/C/D/E",IF(K34="A",1,IF(K34="B",0.75,IF(K34="C",0.5,IF(K34="D",0.25,IF(K34="E",0,"Blm Diisi"))))),IF(J34="%",IF(K34="","Blm Diisi",K34),IF(J34="Jumlah",IF(K34="","Blm Diisi",""),IF(J34="Rupiah",IF(K34="","Blm Diisi",""),IF(J34="","","-"))))))))</f>
        <v>0.67</v>
      </c>
      <c r="M34" s="33"/>
      <c r="N34" s="34"/>
      <c r="O34" s="42" t="s">
        <v>191</v>
      </c>
      <c r="P34" s="40" t="s">
        <v>192</v>
      </c>
      <c r="Q34" s="35" t="s">
        <v>24</v>
      </c>
      <c r="R34" s="32">
        <f>IF(J34="Ya/Tidak",IF(Q34="Ya",1,IF(Q34="Tidak",0,"Blm Diisi")),IF(J34="A/B/C",IF(Q34="A",1,IF(Q34="B",0.5,IF(Q34="C",0,"Blm Diisi"))),IF(J34="A/B/C/D",IF(Q34="A",1,IF(Q34="B",0.67,IF(Q34="C",0.33,IF(Q34="D",0,"Blm Diisi")))),IF(J34="A/B/C/D/E",IF(Q34="A",1,IF(Q34="B",0.75,IF(Q34="C",0.5,IF(Q34="D",0.25,IF(Q34="E",0,"Blm Diisi"))))),IF(J34="%",IF(Q34="","Blm Diisi",Q34),IF(J34="Jumlah",IF(Q34="","Blm Diisi",""),IF(J34="Rupiah",IF(Q34="","Blm Diisi",""),IF(J34="","","-"))))))))</f>
        <v>0.67</v>
      </c>
      <c r="S34" s="36"/>
      <c r="T34" s="134" t="s">
        <v>193</v>
      </c>
    </row>
    <row r="35" spans="2:20" ht="15.75" x14ac:dyDescent="0.25">
      <c r="B35" s="14"/>
      <c r="C35" s="21"/>
      <c r="D35" s="21"/>
      <c r="E35" s="21" t="s">
        <v>194</v>
      </c>
      <c r="F35" s="13" t="s">
        <v>195</v>
      </c>
      <c r="G35" s="14"/>
      <c r="H35" s="22">
        <v>1.5</v>
      </c>
      <c r="I35" s="23"/>
      <c r="J35" s="22"/>
      <c r="K35" s="22"/>
      <c r="L35" s="22">
        <f>AVERAGE(L36)*H35</f>
        <v>1.0050000000000001</v>
      </c>
      <c r="M35" s="24">
        <f>L35/H35</f>
        <v>0.67</v>
      </c>
      <c r="N35" s="25"/>
      <c r="O35" s="123"/>
      <c r="P35" s="124"/>
      <c r="Q35" s="22"/>
      <c r="R35" s="22">
        <f>AVERAGE(R36)*H35</f>
        <v>1.0050000000000001</v>
      </c>
      <c r="S35" s="26">
        <f>R35/H35</f>
        <v>0.67</v>
      </c>
      <c r="T35" s="126"/>
    </row>
    <row r="36" spans="2:20" ht="409.5" x14ac:dyDescent="0.25">
      <c r="B36" s="13"/>
      <c r="C36" s="21"/>
      <c r="D36" s="21"/>
      <c r="E36" s="21"/>
      <c r="F36" s="98" t="s">
        <v>33</v>
      </c>
      <c r="G36" s="127" t="s">
        <v>196</v>
      </c>
      <c r="H36" s="30"/>
      <c r="I36" s="37" t="s">
        <v>197</v>
      </c>
      <c r="J36" s="45" t="s">
        <v>27</v>
      </c>
      <c r="K36" s="31" t="s">
        <v>24</v>
      </c>
      <c r="L36" s="89">
        <f>IF(J36="Ya/Tidak",IF(K36="Ya",1,IF(K36="Tidak",0,"Blm Diisi")),IF(J36="A/B/C",IF(K36="A",1,IF(K36="B",0.5,IF(K36="C",0,"Blm Diisi"))),IF(J36="A/B/C/D",IF(K36="A",1,IF(K36="B",0.67,IF(K36="C",0.33,IF(K36="D",0,"Blm Diisi")))),IF(J36="A/B/C/D/E",IF(K36="A",1,IF(K36="B",0.75,IF(K36="C",0.5,IF(K36="D",0.25,IF(K36="E",0,"Blm Diisi"))))),IF(J36="%",IF(K36="","Blm Diisi",K36),IF(J36="Jumlah",IF(K36="","Blm Diisi",""),IF(J36="Rupiah",IF(K36="","Blm Diisi",""),IF(J36="","","-"))))))))</f>
        <v>0.67</v>
      </c>
      <c r="M36" s="33"/>
      <c r="N36" s="34"/>
      <c r="O36" s="42" t="s">
        <v>198</v>
      </c>
      <c r="P36" s="40" t="s">
        <v>199</v>
      </c>
      <c r="Q36" s="35" t="s">
        <v>24</v>
      </c>
      <c r="R36" s="32">
        <f>IF(J36="Ya/Tidak",IF(Q36="Ya",1,IF(Q36="Tidak",0,"Blm Diisi")),IF(J36="A/B/C",IF(Q36="A",1,IF(Q36="B",0.5,IF(Q36="C",0,"Blm Diisi"))),IF(J36="A/B/C/D",IF(Q36="A",1,IF(Q36="B",0.67,IF(Q36="C",0.33,IF(Q36="D",0,"Blm Diisi")))),IF(J36="A/B/C/D/E",IF(Q36="A",1,IF(Q36="B",0.75,IF(Q36="C",0.5,IF(Q36="D",0.25,IF(Q36="E",0,"Blm Diisi"))))),IF(J36="%",IF(Q36="","Blm Diisi",Q36),IF(J36="Jumlah",IF(Q36="","Blm Diisi",""),IF(J36="Rupiah",IF(Q36="","Blm Diisi",""),IF(J36="","","-"))))))))</f>
        <v>0.67</v>
      </c>
      <c r="S36" s="36"/>
      <c r="T36" s="134" t="s">
        <v>193</v>
      </c>
    </row>
  </sheetData>
  <mergeCells count="2">
    <mergeCell ref="B1:T1"/>
    <mergeCell ref="B2:G2"/>
  </mergeCells>
  <dataValidations count="9">
    <dataValidation type="list" allowBlank="1" showInputMessage="1" showErrorMessage="1" sqref="K20:K21 K25 K17 J7 J12 K34 K36" xr:uid="{DDD4A347-65F1-4313-A97A-0075D30C7A77}">
      <formula1>"A,B,C,D"</formula1>
    </dataValidation>
    <dataValidation type="list" allowBlank="1" showInputMessage="1" showErrorMessage="1" sqref="K18 K27 J5:J6 J14 J16" xr:uid="{357E5D74-981C-461F-B0A3-DC95CF5C9A17}">
      <formula1>"A,B,C"</formula1>
    </dataValidation>
    <dataValidation type="list" allowBlank="1" showInputMessage="1" showErrorMessage="1" sqref="K23 J9:J11 J13 J15" xr:uid="{DF7DE419-5499-4BC8-9DC6-228FB570B3A2}">
      <formula1>"Ya,Tidak"</formula1>
    </dataValidation>
    <dataValidation type="list" allowBlank="1" showErrorMessage="1" sqref="Q23 P13 P15 P9:P11" xr:uid="{1E3E4C80-3FA4-4649-A7A7-282FF913D912}">
      <formula1>"Ya,Tidak"</formula1>
    </dataValidation>
    <dataValidation type="list" allowBlank="1" showErrorMessage="1" sqref="Q18 Q27 P5:P6 P14 P16" xr:uid="{C6F871C6-A376-45A2-ACAD-7273A05CA787}">
      <formula1>"A,B,C"</formula1>
    </dataValidation>
    <dataValidation type="list" allowBlank="1" showErrorMessage="1" sqref="Q20:Q21 Q25 Q17 P7 P12 Q36 Q34" xr:uid="{C9BCA1A5-394C-46DF-9AA7-DFE857022867}">
      <formula1>"A,B,C,D"</formula1>
    </dataValidation>
    <dataValidation type="list" allowBlank="1" showInputMessage="1" showErrorMessage="1" sqref="K22" xr:uid="{5145067A-7918-4D68-A58D-91D9D7741DD8}">
      <formula1>"A,B,C,D,E"</formula1>
    </dataValidation>
    <dataValidation type="list" allowBlank="1" showErrorMessage="1" sqref="Q22" xr:uid="{54B55581-246B-4BC4-9F61-B36BF7FF7E7E}">
      <formula1>"A,B,C,D,E"</formula1>
    </dataValidation>
    <dataValidation type="decimal" operator="greaterThanOrEqual" allowBlank="1" showErrorMessage="1" sqref="K28:K29 K31:K32 Q28:Q29 Q31:Q32" xr:uid="{9D474EDF-A22B-4D6F-8E80-2194CFAC6691}">
      <formula1>0</formula1>
    </dataValidation>
  </dataValidations>
  <hyperlinks>
    <hyperlink ref="P17" r:id="rId1" xr:uid="{648030C7-E8D1-4D42-BE7B-70F3554DB93A}"/>
    <hyperlink ref="P18" r:id="rId2" xr:uid="{F1ECB8BC-88FC-4CE9-A300-36365E4F4B03}"/>
    <hyperlink ref="P20" r:id="rId3" xr:uid="{9B980D11-171F-4902-8836-A1FE023EC5FD}"/>
    <hyperlink ref="P21" r:id="rId4" xr:uid="{04AC14D2-E859-4D2C-B79A-0F00BC12F14B}"/>
    <hyperlink ref="P23" r:id="rId5" xr:uid="{E150577A-9256-4EF1-AB75-73961C5E5870}"/>
    <hyperlink ref="P25" r:id="rId6" xr:uid="{2C9F8907-796F-48D7-B256-A0B67572DE66}"/>
    <hyperlink ref="P27" r:id="rId7" xr:uid="{635B0EE5-AFBA-4FCD-9040-E96E855FFF26}"/>
    <hyperlink ref="P22" r:id="rId8" xr:uid="{780B78E6-5C73-4FA9-9373-39C0BAC702DC}"/>
    <hyperlink ref="O5" r:id="rId9" xr:uid="{ED5BB116-4611-4AD5-B177-577EA889D1B0}"/>
    <hyperlink ref="O6" r:id="rId10" xr:uid="{0360DE82-8BAA-4B21-89E7-D576B02067D3}"/>
    <hyperlink ref="O7" r:id="rId11" xr:uid="{E5C63AC6-276E-47D8-B071-8DFA0D55910C}"/>
    <hyperlink ref="O9" r:id="rId12" xr:uid="{9438CBF3-DB4C-47F2-889B-C0F5EA0523B6}"/>
    <hyperlink ref="O10" r:id="rId13" xr:uid="{FEB28143-597E-40B4-B62D-87A755F42448}"/>
    <hyperlink ref="O11" r:id="rId14" xr:uid="{47880ABD-A4E7-4981-B2DC-B2D67F5F17BD}"/>
    <hyperlink ref="O12" r:id="rId15" xr:uid="{2E94369E-75E1-4D89-A661-A236892ABC54}"/>
    <hyperlink ref="O13" r:id="rId16" xr:uid="{1F90A691-5BAD-4C1B-AAF6-3EF276AFF3D7}"/>
    <hyperlink ref="O14" r:id="rId17" xr:uid="{F856A52F-CA1D-4518-B359-A7B4466C3E2A}"/>
    <hyperlink ref="O15" r:id="rId18" xr:uid="{AB4880B5-6C89-4332-AABA-9992DBA7C66A}"/>
    <hyperlink ref="O16" r:id="rId19" xr:uid="{40B174A7-D7B7-4579-93E3-27DE8E0ECC9B}"/>
    <hyperlink ref="P31" r:id="rId20" xr:uid="{A5B4F80A-7503-4D89-A20D-481485BF061A}"/>
    <hyperlink ref="P32" r:id="rId21" xr:uid="{34B03E2F-0988-419F-99C0-95849C5320D4}"/>
    <hyperlink ref="P34" r:id="rId22" xr:uid="{C36BE7FC-C3F1-4E0B-902E-48EC1B7DC29A}"/>
    <hyperlink ref="P36" r:id="rId23" xr:uid="{9829B0D7-BCDF-4764-ABF7-F41812FB276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Utama</vt:lpstr>
      <vt:lpstr>Jawaban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PTIK</dc:creator>
  <cp:lastModifiedBy>PTIK</cp:lastModifiedBy>
  <dcterms:created xsi:type="dcterms:W3CDTF">2023-07-05T08:55:40Z</dcterms:created>
  <dcterms:modified xsi:type="dcterms:W3CDTF">2023-07-05T09:28:40Z</dcterms:modified>
</cp:coreProperties>
</file>